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ELARVE\Üldine\2024RE\2024 ministri käskkiri\V muutmine ministri KK\"/>
    </mc:Choice>
  </mc:AlternateContent>
  <xr:revisionPtr revIDLastSave="0" documentId="13_ncr:1_{9C39F75E-102D-4293-836F-55C5634B5EA2}" xr6:coauthVersionLast="47" xr6:coauthVersionMax="47" xr10:uidLastSave="{00000000-0000-0000-0000-000000000000}"/>
  <bookViews>
    <workbookView xWindow="-108" yWindow="-108" windowWidth="23256" windowHeight="14016" xr2:uid="{596A6ACC-2099-45E0-8A26-05B548D2FC99}"/>
  </bookViews>
  <sheets>
    <sheet name="Lisa 4. RIK" sheetId="2" r:id="rId1"/>
  </sheets>
  <definedNames>
    <definedName name="_xlnm._FilterDatabase" localSheetId="0" hidden="1">'Lisa 4. RIK'!$A$5:$E$79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2" l="1"/>
  <c r="M15" i="2" l="1"/>
  <c r="O14" i="2"/>
  <c r="O16" i="2"/>
  <c r="O17" i="2"/>
  <c r="O18" i="2"/>
  <c r="O19" i="2"/>
  <c r="O20" i="2"/>
  <c r="O21" i="2"/>
  <c r="O22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N75" i="2"/>
  <c r="N67" i="2"/>
  <c r="N57" i="2"/>
  <c r="N56" i="2" s="1"/>
  <c r="N46" i="2"/>
  <c r="N39" i="2"/>
  <c r="N38" i="2" s="1"/>
  <c r="O38" i="2" s="1"/>
  <c r="N30" i="2"/>
  <c r="N23" i="2"/>
  <c r="N20" i="2"/>
  <c r="N19" i="2"/>
  <c r="N16" i="2"/>
  <c r="N15" i="2"/>
  <c r="N14" i="2"/>
  <c r="N13" i="2"/>
  <c r="N12" i="2"/>
  <c r="N11" i="2"/>
  <c r="N10" i="2"/>
  <c r="N9" i="2"/>
  <c r="N8" i="2"/>
  <c r="M75" i="2"/>
  <c r="M14" i="2" s="1"/>
  <c r="M67" i="2"/>
  <c r="M57" i="2"/>
  <c r="M56" i="2" s="1"/>
  <c r="M46" i="2"/>
  <c r="M39" i="2"/>
  <c r="M38" i="2" s="1"/>
  <c r="M30" i="2"/>
  <c r="M23" i="2" s="1"/>
  <c r="M20" i="2"/>
  <c r="M19" i="2" s="1"/>
  <c r="M16" i="2"/>
  <c r="M13" i="2"/>
  <c r="M12" i="2"/>
  <c r="M11" i="2"/>
  <c r="M10" i="2"/>
  <c r="M9" i="2"/>
  <c r="M8" i="2"/>
  <c r="L14" i="2"/>
  <c r="L15" i="2"/>
  <c r="L16" i="2"/>
  <c r="L17" i="2"/>
  <c r="L18" i="2"/>
  <c r="L19" i="2"/>
  <c r="L20" i="2"/>
  <c r="L21" i="2"/>
  <c r="L22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K75" i="2"/>
  <c r="K14" i="2" s="1"/>
  <c r="K67" i="2"/>
  <c r="K57" i="2"/>
  <c r="K56" i="2"/>
  <c r="K46" i="2"/>
  <c r="K39" i="2"/>
  <c r="K38" i="2"/>
  <c r="K30" i="2"/>
  <c r="K23" i="2"/>
  <c r="L23" i="2" s="1"/>
  <c r="K20" i="2"/>
  <c r="K19" i="2"/>
  <c r="K16" i="2"/>
  <c r="K15" i="2"/>
  <c r="K13" i="2"/>
  <c r="L13" i="2" s="1"/>
  <c r="K12" i="2"/>
  <c r="L12" i="2" s="1"/>
  <c r="K11" i="2"/>
  <c r="L11" i="2" s="1"/>
  <c r="K10" i="2"/>
  <c r="L10" i="2" s="1"/>
  <c r="K9" i="2"/>
  <c r="L9" i="2" s="1"/>
  <c r="K8" i="2"/>
  <c r="L8" i="2" s="1"/>
  <c r="O15" i="2" l="1"/>
  <c r="O12" i="2"/>
  <c r="O13" i="2"/>
  <c r="O8" i="2"/>
  <c r="N6" i="2"/>
  <c r="O9" i="2"/>
  <c r="O11" i="2"/>
  <c r="O23" i="2"/>
  <c r="O10" i="2"/>
  <c r="O54" i="2"/>
  <c r="O39" i="2"/>
  <c r="M7" i="2"/>
  <c r="K7" i="2"/>
  <c r="H15" i="2"/>
  <c r="I12" i="2"/>
  <c r="I16" i="2"/>
  <c r="H16" i="2"/>
  <c r="I15" i="2"/>
  <c r="I13" i="2"/>
  <c r="H13" i="2"/>
  <c r="H12" i="2"/>
  <c r="I11" i="2"/>
  <c r="H11" i="2"/>
  <c r="I10" i="2"/>
  <c r="H10" i="2"/>
  <c r="I9" i="2"/>
  <c r="H9" i="2"/>
  <c r="I8" i="2"/>
  <c r="H8" i="2"/>
  <c r="I75" i="2"/>
  <c r="I14" i="2" s="1"/>
  <c r="H75" i="2"/>
  <c r="H14" i="2" s="1"/>
  <c r="I67" i="2"/>
  <c r="H67" i="2"/>
  <c r="I57" i="2"/>
  <c r="I56" i="2" s="1"/>
  <c r="H57" i="2"/>
  <c r="H56" i="2" s="1"/>
  <c r="I46" i="2"/>
  <c r="H46" i="2"/>
  <c r="I20" i="2"/>
  <c r="I19" i="2"/>
  <c r="H20" i="2"/>
  <c r="H19" i="2"/>
  <c r="I30" i="2"/>
  <c r="I23" i="2" s="1"/>
  <c r="H30" i="2"/>
  <c r="H23" i="2" s="1"/>
  <c r="I39" i="2"/>
  <c r="I38" i="2" s="1"/>
  <c r="H39" i="2"/>
  <c r="H38" i="2" s="1"/>
  <c r="E39" i="2"/>
  <c r="J17" i="2"/>
  <c r="J18" i="2"/>
  <c r="J22" i="2"/>
  <c r="J37" i="2"/>
  <c r="J53" i="2"/>
  <c r="J55" i="2"/>
  <c r="J66" i="2"/>
  <c r="J74" i="2"/>
  <c r="M6" i="2" l="1"/>
  <c r="O6" i="2" s="1"/>
  <c r="O7" i="2"/>
  <c r="K6" i="2"/>
  <c r="L6" i="2" s="1"/>
  <c r="L7" i="2"/>
  <c r="H7" i="2"/>
  <c r="H6" i="2" s="1"/>
  <c r="I7" i="2"/>
  <c r="I6" i="2"/>
  <c r="F12" i="2"/>
  <c r="F11" i="2"/>
  <c r="F10" i="2"/>
  <c r="F9" i="2"/>
  <c r="F8" i="2"/>
  <c r="F13" i="2"/>
  <c r="F38" i="2"/>
  <c r="F75" i="2"/>
  <c r="F14" i="2" s="1"/>
  <c r="F67" i="2"/>
  <c r="F59" i="2"/>
  <c r="F57" i="2"/>
  <c r="F46" i="2"/>
  <c r="F39" i="2"/>
  <c r="F20" i="2"/>
  <c r="F19" i="2" s="1"/>
  <c r="F15" i="2"/>
  <c r="F16" i="2"/>
  <c r="E23" i="2"/>
  <c r="F30" i="2"/>
  <c r="G30" i="2" s="1"/>
  <c r="J30" i="2" s="1"/>
  <c r="G31" i="2"/>
  <c r="J31" i="2" s="1"/>
  <c r="G32" i="2"/>
  <c r="J32" i="2" s="1"/>
  <c r="G33" i="2"/>
  <c r="J33" i="2" s="1"/>
  <c r="G34" i="2"/>
  <c r="J34" i="2" s="1"/>
  <c r="G35" i="2"/>
  <c r="J35" i="2" s="1"/>
  <c r="G36" i="2"/>
  <c r="J36" i="2" s="1"/>
  <c r="F23" i="2" l="1"/>
  <c r="F56" i="2"/>
  <c r="F7" i="2"/>
  <c r="F6" i="2" s="1"/>
  <c r="G21" i="2" l="1"/>
  <c r="J21" i="2" s="1"/>
  <c r="G24" i="2"/>
  <c r="J24" i="2" s="1"/>
  <c r="G25" i="2"/>
  <c r="J25" i="2" s="1"/>
  <c r="G26" i="2"/>
  <c r="J26" i="2" s="1"/>
  <c r="G27" i="2"/>
  <c r="J27" i="2" s="1"/>
  <c r="G28" i="2"/>
  <c r="J28" i="2" s="1"/>
  <c r="G29" i="2"/>
  <c r="J29" i="2" s="1"/>
  <c r="G40" i="2"/>
  <c r="J40" i="2" s="1"/>
  <c r="G41" i="2"/>
  <c r="J41" i="2" s="1"/>
  <c r="G42" i="2"/>
  <c r="J42" i="2" s="1"/>
  <c r="G43" i="2"/>
  <c r="J43" i="2" s="1"/>
  <c r="G44" i="2"/>
  <c r="J44" i="2" s="1"/>
  <c r="G45" i="2"/>
  <c r="J45" i="2" s="1"/>
  <c r="G47" i="2"/>
  <c r="J47" i="2" s="1"/>
  <c r="G48" i="2"/>
  <c r="J48" i="2" s="1"/>
  <c r="G49" i="2"/>
  <c r="J49" i="2" s="1"/>
  <c r="G50" i="2"/>
  <c r="J50" i="2" s="1"/>
  <c r="G51" i="2"/>
  <c r="J51" i="2" s="1"/>
  <c r="G52" i="2"/>
  <c r="J52" i="2" s="1"/>
  <c r="G54" i="2"/>
  <c r="J54" i="2" s="1"/>
  <c r="G58" i="2"/>
  <c r="J58" i="2" s="1"/>
  <c r="G60" i="2"/>
  <c r="J60" i="2" s="1"/>
  <c r="G61" i="2"/>
  <c r="J61" i="2" s="1"/>
  <c r="G62" i="2"/>
  <c r="J62" i="2" s="1"/>
  <c r="G63" i="2"/>
  <c r="J63" i="2" s="1"/>
  <c r="G64" i="2"/>
  <c r="J64" i="2" s="1"/>
  <c r="G65" i="2"/>
  <c r="J65" i="2" s="1"/>
  <c r="G68" i="2"/>
  <c r="J68" i="2" s="1"/>
  <c r="G69" i="2"/>
  <c r="J69" i="2" s="1"/>
  <c r="G70" i="2"/>
  <c r="J70" i="2" s="1"/>
  <c r="G71" i="2"/>
  <c r="J71" i="2" s="1"/>
  <c r="G72" i="2"/>
  <c r="J72" i="2" s="1"/>
  <c r="G73" i="2"/>
  <c r="J73" i="2" s="1"/>
  <c r="G76" i="2"/>
  <c r="J76" i="2" s="1"/>
  <c r="G77" i="2"/>
  <c r="J77" i="2" s="1"/>
  <c r="G78" i="2"/>
  <c r="J78" i="2" s="1"/>
  <c r="G79" i="2"/>
  <c r="J79" i="2" s="1"/>
  <c r="E15" i="2" l="1"/>
  <c r="G15" i="2" s="1"/>
  <c r="J15" i="2" s="1"/>
  <c r="E16" i="2"/>
  <c r="G16" i="2" s="1"/>
  <c r="J16" i="2" s="1"/>
  <c r="E13" i="2"/>
  <c r="G13" i="2" s="1"/>
  <c r="J13" i="2" s="1"/>
  <c r="E12" i="2"/>
  <c r="G12" i="2" s="1"/>
  <c r="J12" i="2" s="1"/>
  <c r="E11" i="2"/>
  <c r="G11" i="2" s="1"/>
  <c r="J11" i="2" s="1"/>
  <c r="E10" i="2"/>
  <c r="G10" i="2" s="1"/>
  <c r="J10" i="2" s="1"/>
  <c r="E9" i="2"/>
  <c r="G9" i="2" s="1"/>
  <c r="J9" i="2" s="1"/>
  <c r="E8" i="2"/>
  <c r="G8" i="2" s="1"/>
  <c r="J8" i="2" s="1"/>
  <c r="E20" i="2"/>
  <c r="G23" i="2"/>
  <c r="J23" i="2" s="1"/>
  <c r="E46" i="2"/>
  <c r="G46" i="2" s="1"/>
  <c r="J46" i="2" s="1"/>
  <c r="E57" i="2"/>
  <c r="G57" i="2" s="1"/>
  <c r="J57" i="2" s="1"/>
  <c r="E59" i="2"/>
  <c r="G59" i="2" s="1"/>
  <c r="J59" i="2" s="1"/>
  <c r="E67" i="2"/>
  <c r="G67" i="2" s="1"/>
  <c r="J67" i="2" s="1"/>
  <c r="E75" i="2"/>
  <c r="E19" i="2" l="1"/>
  <c r="G19" i="2" s="1"/>
  <c r="J19" i="2" s="1"/>
  <c r="G20" i="2"/>
  <c r="J20" i="2" s="1"/>
  <c r="E14" i="2"/>
  <c r="G14" i="2" s="1"/>
  <c r="J14" i="2" s="1"/>
  <c r="G75" i="2"/>
  <c r="J75" i="2" s="1"/>
  <c r="E38" i="2"/>
  <c r="G38" i="2" s="1"/>
  <c r="J38" i="2" s="1"/>
  <c r="G39" i="2"/>
  <c r="J39" i="2" s="1"/>
  <c r="E56" i="2"/>
  <c r="G56" i="2" s="1"/>
  <c r="J56" i="2" s="1"/>
  <c r="E7" i="2" l="1"/>
  <c r="E6" i="2" l="1"/>
  <c r="G6" i="2" s="1"/>
  <c r="J6" i="2" s="1"/>
  <c r="G7" i="2"/>
  <c r="J7" i="2" s="1"/>
</calcChain>
</file>

<file path=xl/sharedStrings.xml><?xml version="1.0" encoding="utf-8"?>
<sst xmlns="http://schemas.openxmlformats.org/spreadsheetml/2006/main" count="89" uniqueCount="46">
  <si>
    <t>Eelarve liik</t>
  </si>
  <si>
    <t>Eelarve konto</t>
  </si>
  <si>
    <t>SE000003</t>
  </si>
  <si>
    <t>SE000028</t>
  </si>
  <si>
    <t>Objekt</t>
  </si>
  <si>
    <t>KULUD</t>
  </si>
  <si>
    <t>Programmi tegevus: Intellektuaalse omandi valdkonna rakendamine</t>
  </si>
  <si>
    <t>Programmi tegevus: Karistuste täideviimise korraldamine</t>
  </si>
  <si>
    <t xml:space="preserve">Programmi tegevus: Õiguspoliitika kujundamine ja õigusloome kvaliteedi tagamine </t>
  </si>
  <si>
    <t>Käibemaks</t>
  </si>
  <si>
    <t>sh investeeringute käibemaks</t>
  </si>
  <si>
    <t>Toetused</t>
  </si>
  <si>
    <t>Karistuste täideviimise korraldamiseks</t>
  </si>
  <si>
    <t>Õiguspoliitika kujundamiseks ja õigusloome kvaliteedi tagamiseks</t>
  </si>
  <si>
    <t>Õigusemõistmise, õigusregistrite ja õigusteenuste tagamiseks</t>
  </si>
  <si>
    <t>Liikmemaksud</t>
  </si>
  <si>
    <t>Tööjõukulud</t>
  </si>
  <si>
    <t>Intellektuaalse omandi valdkonna rakendamiseks</t>
  </si>
  <si>
    <t xml:space="preserve"> Majandamiskulud kokku</t>
  </si>
  <si>
    <t>RKAS</t>
  </si>
  <si>
    <t>Amortisatsioon</t>
  </si>
  <si>
    <t>Investeeringute käibemaks</t>
  </si>
  <si>
    <t>2024. a käskkirja nr</t>
  </si>
  <si>
    <t xml:space="preserve">2024. a eelarve </t>
  </si>
  <si>
    <t>Programmi tegevus: Õigusemõistmise, õigusregistrite ja õigusteenuste tagamine</t>
  </si>
  <si>
    <t>Registrite ja Infosüsteemide Keskus</t>
  </si>
  <si>
    <t>Programmi tegevus: Kesksed IT-teenused teistele valitsemisaladele</t>
  </si>
  <si>
    <t>Programmi tegevus: Kriminaalpoliitika kujundamine ja elluviimine, sh ennetus</t>
  </si>
  <si>
    <t xml:space="preserve">INVESTEERINGUD </t>
  </si>
  <si>
    <t>Keskseteks IT-teenusteks teistele valitsemisaladele</t>
  </si>
  <si>
    <t>Kriminaalpoliitika kujundamiseks ja elluviimiseks, sh ennetuseks</t>
  </si>
  <si>
    <t>Majandamiskulud (v.a RKAS)</t>
  </si>
  <si>
    <t>IT-investeeringud</t>
  </si>
  <si>
    <t>IN002000</t>
  </si>
  <si>
    <t>Tuludest sõltuvad vahendid</t>
  </si>
  <si>
    <t>Tuludest sõltuvate vahendite käibemaks</t>
  </si>
  <si>
    <t>Käibemaks RKAS</t>
  </si>
  <si>
    <t>Registrite ja Infosüsteemide Keskuse 2024. aasta eelarve</t>
  </si>
  <si>
    <t>Lisa 4</t>
  </si>
  <si>
    <t>Ülekantavad vahendid</t>
  </si>
  <si>
    <t>2024. a eelarve kokku</t>
  </si>
  <si>
    <t>Küberkaitse</t>
  </si>
  <si>
    <t>SR030162</t>
  </si>
  <si>
    <t>Eelarve muudatus</t>
  </si>
  <si>
    <t>Kuni käskkirja jõustumiseni kehtiv 2024. a eelarve</t>
  </si>
  <si>
    <t>Seaduse muudatus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</si>
</sst>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0"/>
      <color indexed="8"/>
      <name val="Calibri"/>
      <family val="2"/>
      <charset val="186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sz val="10"/>
      <color rgb="FFFF0000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3"/>
      <color theme="1"/>
      <name val="Calibri"/>
      <family val="2"/>
      <charset val="186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3" fontId="4" fillId="0" borderId="0" xfId="1" applyNumberFormat="1" applyFont="1"/>
    <xf numFmtId="0" fontId="5" fillId="0" borderId="0" xfId="1" applyFont="1"/>
    <xf numFmtId="3" fontId="3" fillId="0" borderId="0" xfId="1" applyNumberFormat="1" applyFont="1"/>
    <xf numFmtId="0" fontId="6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3" fontId="8" fillId="0" borderId="0" xfId="1" applyNumberFormat="1" applyFont="1"/>
    <xf numFmtId="3" fontId="9" fillId="0" borderId="0" xfId="1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1" applyFont="1"/>
    <xf numFmtId="0" fontId="5" fillId="0" borderId="0" xfId="1" applyFont="1" applyAlignment="1">
      <alignment horizontal="left" indent="1"/>
    </xf>
    <xf numFmtId="3" fontId="7" fillId="0" borderId="0" xfId="1" applyNumberFormat="1" applyFont="1" applyAlignment="1">
      <alignment horizontal="right" vertical="center" wrapText="1"/>
    </xf>
    <xf numFmtId="0" fontId="15" fillId="0" borderId="0" xfId="1" applyFont="1" applyAlignment="1">
      <alignment horizontal="left" indent="3"/>
    </xf>
    <xf numFmtId="3" fontId="14" fillId="0" borderId="0" xfId="1" applyNumberFormat="1" applyFont="1" applyAlignment="1">
      <alignment horizontal="right" vertical="center" wrapText="1"/>
    </xf>
    <xf numFmtId="0" fontId="15" fillId="0" borderId="0" xfId="1" applyFont="1" applyAlignment="1">
      <alignment horizontal="left" vertical="center" indent="3"/>
    </xf>
    <xf numFmtId="0" fontId="16" fillId="0" borderId="0" xfId="1" applyFont="1"/>
    <xf numFmtId="3" fontId="17" fillId="0" borderId="0" xfId="1" applyNumberFormat="1" applyFont="1" applyAlignment="1">
      <alignment horizontal="right" vertical="center" wrapText="1"/>
    </xf>
    <xf numFmtId="0" fontId="3" fillId="0" borderId="0" xfId="1" applyFont="1" applyAlignment="1">
      <alignment horizontal="left" indent="1"/>
    </xf>
    <xf numFmtId="0" fontId="18" fillId="0" borderId="0" xfId="0" applyFont="1" applyAlignment="1">
      <alignment horizontal="left" indent="1"/>
    </xf>
    <xf numFmtId="3" fontId="19" fillId="0" borderId="0" xfId="1" applyNumberFormat="1" applyFont="1" applyAlignment="1">
      <alignment horizontal="right" vertical="center" wrapText="1"/>
    </xf>
    <xf numFmtId="3" fontId="20" fillId="0" borderId="0" xfId="0" applyNumberFormat="1" applyFont="1"/>
    <xf numFmtId="0" fontId="3" fillId="0" borderId="0" xfId="1" applyFont="1" applyAlignment="1">
      <alignment horizontal="right"/>
    </xf>
    <xf numFmtId="0" fontId="9" fillId="0" borderId="0" xfId="1" applyFont="1"/>
    <xf numFmtId="3" fontId="2" fillId="0" borderId="0" xfId="1" applyNumberFormat="1" applyFont="1"/>
    <xf numFmtId="0" fontId="21" fillId="0" borderId="0" xfId="1" applyFont="1"/>
    <xf numFmtId="0" fontId="22" fillId="0" borderId="0" xfId="1" applyFont="1" applyAlignment="1">
      <alignment horizontal="center"/>
    </xf>
    <xf numFmtId="0" fontId="23" fillId="0" borderId="0" xfId="1" applyFont="1" applyAlignment="1">
      <alignment horizontal="left" vertical="center" indent="3"/>
    </xf>
    <xf numFmtId="3" fontId="22" fillId="0" borderId="0" xfId="1" applyNumberFormat="1" applyFont="1"/>
    <xf numFmtId="0" fontId="23" fillId="0" borderId="0" xfId="1" applyFont="1" applyAlignment="1">
      <alignment horizontal="left" indent="3"/>
    </xf>
    <xf numFmtId="0" fontId="24" fillId="0" borderId="0" xfId="1" applyFont="1"/>
    <xf numFmtId="3" fontId="25" fillId="0" borderId="0" xfId="0" applyNumberFormat="1" applyFont="1"/>
    <xf numFmtId="3" fontId="26" fillId="0" borderId="0" xfId="0" applyNumberFormat="1" applyFont="1"/>
    <xf numFmtId="3" fontId="18" fillId="0" borderId="0" xfId="0" applyNumberFormat="1" applyFont="1"/>
    <xf numFmtId="0" fontId="27" fillId="0" borderId="0" xfId="1" applyFont="1"/>
    <xf numFmtId="3" fontId="28" fillId="0" borderId="0" xfId="0" applyNumberFormat="1" applyFont="1"/>
    <xf numFmtId="0" fontId="22" fillId="0" borderId="0" xfId="1" applyFont="1" applyAlignment="1">
      <alignment horizontal="left" indent="1"/>
    </xf>
    <xf numFmtId="0" fontId="19" fillId="0" borderId="0" xfId="1" applyFont="1" applyAlignment="1">
      <alignment horizontal="center" vertical="center" wrapText="1"/>
    </xf>
    <xf numFmtId="3" fontId="29" fillId="0" borderId="0" xfId="1" applyNumberFormat="1" applyFont="1" applyAlignment="1">
      <alignment horizontal="center" vertical="center" wrapText="1"/>
    </xf>
    <xf numFmtId="3" fontId="30" fillId="0" borderId="0" xfId="1" applyNumberFormat="1" applyFont="1"/>
    <xf numFmtId="0" fontId="31" fillId="0" borderId="0" xfId="1" applyFont="1" applyAlignment="1">
      <alignment horizontal="left" vertical="center"/>
    </xf>
    <xf numFmtId="0" fontId="32" fillId="0" borderId="0" xfId="1" applyFont="1" applyAlignment="1">
      <alignment horizontal="center"/>
    </xf>
    <xf numFmtId="0" fontId="3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22" fillId="0" borderId="0" xfId="1" applyFont="1"/>
    <xf numFmtId="0" fontId="29" fillId="0" borderId="0" xfId="1" applyFont="1" applyAlignment="1">
      <alignment horizontal="center"/>
    </xf>
    <xf numFmtId="3" fontId="29" fillId="0" borderId="0" xfId="1" applyNumberFormat="1" applyFont="1" applyAlignment="1">
      <alignment horizontal="center"/>
    </xf>
    <xf numFmtId="3" fontId="7" fillId="0" borderId="0" xfId="0" applyNumberFormat="1" applyFont="1"/>
    <xf numFmtId="0" fontId="34" fillId="0" borderId="0" xfId="1" applyFont="1" applyAlignment="1">
      <alignment horizontal="left" indent="1"/>
    </xf>
    <xf numFmtId="0" fontId="35" fillId="0" borderId="0" xfId="1" applyFont="1" applyAlignment="1">
      <alignment horizontal="left" vertical="center" indent="3"/>
    </xf>
    <xf numFmtId="0" fontId="35" fillId="0" borderId="0" xfId="1" applyFont="1" applyAlignment="1">
      <alignment horizontal="left" indent="3"/>
    </xf>
    <xf numFmtId="3" fontId="34" fillId="0" borderId="0" xfId="1" applyNumberFormat="1" applyFont="1" applyAlignment="1">
      <alignment horizontal="right" vertical="center" wrapText="1"/>
    </xf>
    <xf numFmtId="3" fontId="36" fillId="0" borderId="0" xfId="0" applyNumberFormat="1" applyFont="1"/>
    <xf numFmtId="3" fontId="2" fillId="0" borderId="0" xfId="0" applyNumberFormat="1" applyFont="1"/>
  </cellXfs>
  <cellStyles count="2">
    <cellStyle name="Normaallaad" xfId="0" builtinId="0"/>
    <cellStyle name="Normaallaad 2 2 2" xfId="1" xr:uid="{E8C0E236-9887-4EE0-B4BD-3A755A1111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A5A64-A742-493A-AB2A-08407AC27B73}">
  <sheetPr>
    <pageSetUpPr fitToPage="1"/>
  </sheetPr>
  <dimension ref="A1:O148"/>
  <sheetViews>
    <sheetView showZeros="0" tabSelected="1" zoomScale="90" zoomScaleNormal="90" workbookViewId="0"/>
  </sheetViews>
  <sheetFormatPr defaultRowHeight="14.4" x14ac:dyDescent="0.3"/>
  <cols>
    <col min="1" max="1" width="55.21875" style="1" customWidth="1"/>
    <col min="2" max="3" width="7.44140625" style="2" bestFit="1" customWidth="1"/>
    <col min="4" max="4" width="8.6640625" style="1" bestFit="1" customWidth="1"/>
    <col min="5" max="5" width="15.44140625" style="1" customWidth="1"/>
    <col min="6" max="6" width="15.44140625" hidden="1" customWidth="1"/>
    <col min="7" max="7" width="16.5546875" style="1" hidden="1" customWidth="1"/>
    <col min="8" max="8" width="13.5546875" style="1" hidden="1" customWidth="1"/>
    <col min="9" max="9" width="14.33203125" style="1" hidden="1" customWidth="1"/>
    <col min="10" max="10" width="15.44140625" style="1" hidden="1" customWidth="1"/>
    <col min="11" max="11" width="13.5546875" style="1" hidden="1" customWidth="1"/>
    <col min="12" max="12" width="15.21875" customWidth="1"/>
    <col min="13" max="14" width="13.5546875" style="1" customWidth="1"/>
    <col min="15" max="15" width="15.21875" customWidth="1"/>
  </cols>
  <sheetData>
    <row r="1" spans="1:15" x14ac:dyDescent="0.3">
      <c r="G1" s="25"/>
      <c r="H1" s="25"/>
      <c r="I1" s="25"/>
      <c r="K1" s="25"/>
      <c r="L1" s="25"/>
      <c r="M1" s="25"/>
      <c r="N1" s="25"/>
      <c r="O1" s="25" t="s">
        <v>22</v>
      </c>
    </row>
    <row r="2" spans="1:15" x14ac:dyDescent="0.3">
      <c r="G2" s="25"/>
      <c r="H2" s="25"/>
      <c r="I2" s="25"/>
      <c r="K2" s="25"/>
      <c r="L2" s="25"/>
      <c r="M2" s="25"/>
      <c r="N2" s="25"/>
      <c r="O2" s="25" t="s">
        <v>38</v>
      </c>
    </row>
    <row r="3" spans="1:15" ht="15.6" x14ac:dyDescent="0.3">
      <c r="A3" s="3" t="s">
        <v>37</v>
      </c>
      <c r="B3" s="5"/>
    </row>
    <row r="4" spans="1:15" x14ac:dyDescent="0.3">
      <c r="A4" s="4"/>
      <c r="E4" s="5"/>
      <c r="G4" s="5"/>
      <c r="H4" s="5"/>
      <c r="I4" s="5"/>
      <c r="J4" s="5"/>
      <c r="K4" s="5"/>
      <c r="M4" s="5"/>
      <c r="N4" s="5"/>
    </row>
    <row r="5" spans="1:15" ht="55.2" x14ac:dyDescent="0.3">
      <c r="A5" s="6"/>
      <c r="B5" s="6" t="s">
        <v>0</v>
      </c>
      <c r="C5" s="6" t="s">
        <v>1</v>
      </c>
      <c r="D5" s="6" t="s">
        <v>4</v>
      </c>
      <c r="E5" s="6" t="s">
        <v>23</v>
      </c>
      <c r="F5" s="6" t="s">
        <v>39</v>
      </c>
      <c r="G5" s="6" t="s">
        <v>44</v>
      </c>
      <c r="H5" s="6" t="s">
        <v>43</v>
      </c>
      <c r="I5" s="6" t="s">
        <v>39</v>
      </c>
      <c r="J5" s="6" t="s">
        <v>44</v>
      </c>
      <c r="K5" s="6" t="s">
        <v>43</v>
      </c>
      <c r="L5" s="6" t="s">
        <v>44</v>
      </c>
      <c r="M5" s="6" t="s">
        <v>43</v>
      </c>
      <c r="N5" s="6" t="s">
        <v>45</v>
      </c>
      <c r="O5" s="6" t="s">
        <v>40</v>
      </c>
    </row>
    <row r="6" spans="1:15" ht="18" x14ac:dyDescent="0.35">
      <c r="A6" s="43" t="s">
        <v>25</v>
      </c>
      <c r="B6" s="44"/>
      <c r="C6" s="44"/>
      <c r="D6" s="44"/>
      <c r="E6" s="8">
        <f t="shared" ref="E6:F6" si="0">E7+E15</f>
        <v>18238698.002803925</v>
      </c>
      <c r="F6" s="8">
        <f t="shared" si="0"/>
        <v>422280.00000000006</v>
      </c>
      <c r="G6" s="8">
        <f>E6+F6</f>
        <v>18660978.002803925</v>
      </c>
      <c r="H6" s="8">
        <f t="shared" ref="H6:I6" si="1">H7+H15</f>
        <v>343491</v>
      </c>
      <c r="I6" s="8">
        <f t="shared" si="1"/>
        <v>65214</v>
      </c>
      <c r="J6" s="8">
        <f>G6+H6+I6</f>
        <v>19069683.002803925</v>
      </c>
      <c r="K6" s="8">
        <f t="shared" ref="K6:M6" si="2">K7+K15</f>
        <v>3780955.0000000042</v>
      </c>
      <c r="L6" s="8">
        <f>J6+K6</f>
        <v>22850638.002803929</v>
      </c>
      <c r="M6" s="8">
        <f t="shared" si="2"/>
        <v>-1.9999958749394864E-4</v>
      </c>
      <c r="N6" s="8">
        <f t="shared" ref="N6" si="3">N7+N15</f>
        <v>1062999.1038775514</v>
      </c>
      <c r="O6" s="8">
        <f>L6+M6+N6</f>
        <v>23913637.106481481</v>
      </c>
    </row>
    <row r="7" spans="1:15" ht="17.399999999999999" x14ac:dyDescent="0.35">
      <c r="A7" s="10" t="s">
        <v>5</v>
      </c>
      <c r="B7" s="45"/>
      <c r="C7" s="45"/>
      <c r="D7" s="45"/>
      <c r="E7" s="42">
        <f t="shared" ref="E7:F7" si="4">E8+E9+E10+E11+E12+E13+E14</f>
        <v>18079698.002803925</v>
      </c>
      <c r="F7" s="42">
        <f t="shared" si="4"/>
        <v>422280.00000000006</v>
      </c>
      <c r="G7" s="42">
        <f t="shared" ref="G7:G77" si="5">E7+F7</f>
        <v>18501978.002803925</v>
      </c>
      <c r="H7" s="42">
        <f t="shared" ref="H7:I7" si="6">H8+H9+H10+H11+H12+H13+H14</f>
        <v>343491</v>
      </c>
      <c r="I7" s="42">
        <f t="shared" si="6"/>
        <v>59120</v>
      </c>
      <c r="J7" s="42">
        <f t="shared" ref="J7:J70" si="7">G7+H7+I7</f>
        <v>18904589.002803925</v>
      </c>
      <c r="K7" s="42">
        <f t="shared" ref="K7:M7" si="8">K8+K9+K10+K11+K12+K13+K14</f>
        <v>3780955.0000000042</v>
      </c>
      <c r="L7" s="42">
        <f t="shared" ref="L7:L70" si="9">J7+K7</f>
        <v>22685544.002803929</v>
      </c>
      <c r="M7" s="42">
        <f t="shared" si="8"/>
        <v>59617.999900000461</v>
      </c>
      <c r="N7" s="42">
        <f>N8+N9+N10+N11+N12+N13+N14</f>
        <v>256507.10387755139</v>
      </c>
      <c r="O7" s="42">
        <f t="shared" ref="O7:O70" si="10">L7+M7+N7</f>
        <v>23001669.106581483</v>
      </c>
    </row>
    <row r="8" spans="1:15" ht="15.6" x14ac:dyDescent="0.3">
      <c r="A8" s="11" t="s">
        <v>6</v>
      </c>
      <c r="D8" s="2"/>
      <c r="E8" s="9">
        <f>E21+E24+E40+E47+E60+E68</f>
        <v>235301.11725416739</v>
      </c>
      <c r="F8" s="9">
        <f>F21+F24+F40+F47+F60+F68+F31</f>
        <v>4461.6505455160395</v>
      </c>
      <c r="G8" s="9">
        <f t="shared" si="5"/>
        <v>239762.76779968344</v>
      </c>
      <c r="H8" s="9">
        <f t="shared" ref="H8:I8" si="11">H21+H24+H40+H47+H60+H68</f>
        <v>0</v>
      </c>
      <c r="I8" s="9">
        <f t="shared" si="11"/>
        <v>126</v>
      </c>
      <c r="J8" s="9">
        <f t="shared" si="7"/>
        <v>239888.76779968344</v>
      </c>
      <c r="K8" s="9">
        <f t="shared" ref="K8:M8" si="12">K21+K24+K40+K47+K60+K68</f>
        <v>230896.08499096899</v>
      </c>
      <c r="L8" s="9">
        <f t="shared" si="9"/>
        <v>470784.85279065243</v>
      </c>
      <c r="M8" s="9">
        <f t="shared" si="12"/>
        <v>18904.222262442148</v>
      </c>
      <c r="N8" s="9">
        <f t="shared" ref="N8" si="13">N21+N24+N40+N47+N60+N68</f>
        <v>14070.640171695788</v>
      </c>
      <c r="O8" s="9">
        <f t="shared" si="10"/>
        <v>503759.71522479039</v>
      </c>
    </row>
    <row r="9" spans="1:15" ht="15.6" x14ac:dyDescent="0.3">
      <c r="A9" s="11" t="s">
        <v>7</v>
      </c>
      <c r="D9" s="2"/>
      <c r="E9" s="9">
        <f>E25+E41+E48+E61+E69</f>
        <v>2002863.9580661827</v>
      </c>
      <c r="F9" s="9">
        <f>F25+F41+F48+F61+F69+F32</f>
        <v>46857.713252639922</v>
      </c>
      <c r="G9" s="9">
        <f t="shared" si="5"/>
        <v>2049721.6713188225</v>
      </c>
      <c r="H9" s="9">
        <f t="shared" ref="H9:I9" si="14">H25+H41+H48+H61+H69</f>
        <v>0</v>
      </c>
      <c r="I9" s="9">
        <f t="shared" si="14"/>
        <v>48</v>
      </c>
      <c r="J9" s="9">
        <f t="shared" si="7"/>
        <v>2049769.6713188225</v>
      </c>
      <c r="K9" s="9">
        <f t="shared" ref="K9:M9" si="15">K25+K41+K48+K61+K69</f>
        <v>394833.60348002397</v>
      </c>
      <c r="L9" s="9">
        <f t="shared" si="9"/>
        <v>2444603.2747988463</v>
      </c>
      <c r="M9" s="9">
        <f t="shared" si="15"/>
        <v>32707.319217998149</v>
      </c>
      <c r="N9" s="9">
        <f t="shared" ref="N9" si="16">N25+N41+N48+N61+N69</f>
        <v>62502.027436275057</v>
      </c>
      <c r="O9" s="9">
        <f t="shared" si="10"/>
        <v>2539812.6214531194</v>
      </c>
    </row>
    <row r="10" spans="1:15" ht="15.6" x14ac:dyDescent="0.3">
      <c r="A10" s="11" t="s">
        <v>26</v>
      </c>
      <c r="D10" s="2"/>
      <c r="E10" s="9">
        <f>E26+E42+E49+E62+E70</f>
        <v>2120404.3969263961</v>
      </c>
      <c r="F10" s="9">
        <f>F26+F42+F49+F62+F70+F33</f>
        <v>99213.985435346607</v>
      </c>
      <c r="G10" s="9">
        <f t="shared" si="5"/>
        <v>2219618.3823617427</v>
      </c>
      <c r="H10" s="9">
        <f t="shared" ref="H10:I10" si="17">H26+H42+H49+H62+H70</f>
        <v>0</v>
      </c>
      <c r="I10" s="9">
        <f t="shared" si="17"/>
        <v>34718</v>
      </c>
      <c r="J10" s="9">
        <f t="shared" si="7"/>
        <v>2254336.3823617427</v>
      </c>
      <c r="K10" s="9">
        <f t="shared" ref="K10:M10" si="18">K26+K42+K49+K62+K70</f>
        <v>888329.10462655302</v>
      </c>
      <c r="L10" s="9">
        <f t="shared" si="9"/>
        <v>3142665.4869882958</v>
      </c>
      <c r="M10" s="9">
        <f t="shared" si="18"/>
        <v>-490000.0001</v>
      </c>
      <c r="N10" s="9">
        <f t="shared" ref="N10" si="19">N26+N42+N49+N62+N70</f>
        <v>-39317.195222448223</v>
      </c>
      <c r="O10" s="9">
        <f t="shared" si="10"/>
        <v>2613348.2916658479</v>
      </c>
    </row>
    <row r="11" spans="1:15" ht="15.6" x14ac:dyDescent="0.3">
      <c r="A11" s="11" t="s">
        <v>27</v>
      </c>
      <c r="B11" s="26"/>
      <c r="C11" s="26"/>
      <c r="D11" s="26"/>
      <c r="E11" s="9">
        <f>E27+E43+E50+E63+E71</f>
        <v>2124705.4767686292</v>
      </c>
      <c r="F11" s="9">
        <f>F27+F43+F50+F63+F71+F34</f>
        <v>29042.714241129928</v>
      </c>
      <c r="G11" s="9">
        <f t="shared" si="5"/>
        <v>2153748.191009759</v>
      </c>
      <c r="H11" s="9">
        <f t="shared" ref="H11:I11" si="20">H27+H43+H50+H63+H71</f>
        <v>0</v>
      </c>
      <c r="I11" s="9">
        <f t="shared" si="20"/>
        <v>11150</v>
      </c>
      <c r="J11" s="9">
        <f t="shared" si="7"/>
        <v>2164898.191009759</v>
      </c>
      <c r="K11" s="9">
        <f t="shared" ref="K11:M11" si="21">K27+K43+K50+K63+K71</f>
        <v>324022.89863936498</v>
      </c>
      <c r="L11" s="9">
        <f t="shared" si="9"/>
        <v>2488921.0896491241</v>
      </c>
      <c r="M11" s="9">
        <f t="shared" si="21"/>
        <v>140441.95582872801</v>
      </c>
      <c r="N11" s="9">
        <f t="shared" ref="N11" si="22">N27+N43+N50+N63+N71</f>
        <v>64314.655887028843</v>
      </c>
      <c r="O11" s="9">
        <f t="shared" si="10"/>
        <v>2693677.7013648809</v>
      </c>
    </row>
    <row r="12" spans="1:15" ht="15.6" x14ac:dyDescent="0.3">
      <c r="A12" s="11" t="s">
        <v>24</v>
      </c>
      <c r="B12" s="4"/>
      <c r="C12" s="4"/>
      <c r="D12" s="4"/>
      <c r="E12" s="9">
        <f>E28+E44+E51+E58+E64+E72</f>
        <v>10738543.413178768</v>
      </c>
      <c r="F12" s="9">
        <f>F28+F44+F51+F58+F64+F72+F35</f>
        <v>234768.83172915809</v>
      </c>
      <c r="G12" s="9">
        <f t="shared" si="5"/>
        <v>10973312.244907927</v>
      </c>
      <c r="H12" s="9">
        <f t="shared" ref="H12" si="23">H28+H44+H51+H58+H64+H72</f>
        <v>343491</v>
      </c>
      <c r="I12" s="9">
        <f>I28+I44+I51+I58+I64+I72</f>
        <v>485</v>
      </c>
      <c r="J12" s="9">
        <f t="shared" si="7"/>
        <v>11317288.244907927</v>
      </c>
      <c r="K12" s="9">
        <f t="shared" ref="K12:M12" si="24">K28+K44+K51+K58+K64+K72</f>
        <v>1807664.45336007</v>
      </c>
      <c r="L12" s="9">
        <f t="shared" si="9"/>
        <v>13124952.698267996</v>
      </c>
      <c r="M12" s="9">
        <f t="shared" si="24"/>
        <v>209434.27332792591</v>
      </c>
      <c r="N12" s="9">
        <f t="shared" ref="N12" si="25">N28+N44+N51+N58+N64+N72</f>
        <v>44749.662248241977</v>
      </c>
      <c r="O12" s="9">
        <f t="shared" si="10"/>
        <v>13379136.633844165</v>
      </c>
    </row>
    <row r="13" spans="1:15" ht="15.6" x14ac:dyDescent="0.3">
      <c r="A13" s="11" t="s">
        <v>8</v>
      </c>
      <c r="D13" s="2"/>
      <c r="E13" s="9">
        <f>E29+E45+E52+E65+E73</f>
        <v>386455.20543211745</v>
      </c>
      <c r="F13" s="9">
        <f>F29+F45+F52+F65+F73+F36</f>
        <v>7935.1047962094271</v>
      </c>
      <c r="G13" s="9">
        <f t="shared" si="5"/>
        <v>394390.31022832688</v>
      </c>
      <c r="H13" s="9">
        <f t="shared" ref="H13:I13" si="26">H29+H45+H52+H65+H73</f>
        <v>0</v>
      </c>
      <c r="I13" s="9">
        <f t="shared" si="26"/>
        <v>12593</v>
      </c>
      <c r="J13" s="9">
        <f t="shared" si="7"/>
        <v>406983.31022832688</v>
      </c>
      <c r="K13" s="9">
        <f t="shared" ref="K13:M13" si="27">K29+K45+K52+K65+K73</f>
        <v>135208.85490302302</v>
      </c>
      <c r="L13" s="9">
        <f t="shared" si="9"/>
        <v>542192.16513134993</v>
      </c>
      <c r="M13" s="9">
        <f t="shared" si="27"/>
        <v>148130.22936290628</v>
      </c>
      <c r="N13" s="9">
        <f t="shared" ref="N13" si="28">N29+N45+N52+N65+N73</f>
        <v>110187.31335675796</v>
      </c>
      <c r="O13" s="9">
        <f t="shared" si="10"/>
        <v>800509.70785101422</v>
      </c>
    </row>
    <row r="14" spans="1:15" ht="15.6" x14ac:dyDescent="0.3">
      <c r="A14" s="12" t="s">
        <v>9</v>
      </c>
      <c r="D14" s="2"/>
      <c r="E14" s="3">
        <f>E75-E79</f>
        <v>471424.43517766666</v>
      </c>
      <c r="F14" s="3">
        <f>F75-F79</f>
        <v>0</v>
      </c>
      <c r="G14" s="3">
        <f t="shared" si="5"/>
        <v>471424.43517766666</v>
      </c>
      <c r="H14" s="3">
        <f t="shared" ref="H14:I14" si="29">H75-H79</f>
        <v>0</v>
      </c>
      <c r="I14" s="3">
        <f t="shared" si="29"/>
        <v>0</v>
      </c>
      <c r="J14" s="3">
        <f t="shared" si="7"/>
        <v>471424.43517766666</v>
      </c>
      <c r="K14" s="3">
        <f t="shared" ref="K14:M14" si="30">K75-K79</f>
        <v>0</v>
      </c>
      <c r="L14" s="3">
        <f t="shared" si="9"/>
        <v>471424.43517766666</v>
      </c>
      <c r="M14" s="3">
        <f t="shared" si="30"/>
        <v>0</v>
      </c>
      <c r="N14" s="3">
        <f t="shared" ref="N14" si="31">N75-N79</f>
        <v>0</v>
      </c>
      <c r="O14" s="3">
        <f t="shared" si="10"/>
        <v>471424.43517766666</v>
      </c>
    </row>
    <row r="15" spans="1:15" ht="15.6" x14ac:dyDescent="0.3">
      <c r="A15" s="11" t="s">
        <v>28</v>
      </c>
      <c r="B15" s="46"/>
      <c r="C15" s="46"/>
      <c r="D15" s="46"/>
      <c r="E15" s="9">
        <f>E54+E79</f>
        <v>158999.99999999997</v>
      </c>
      <c r="F15" s="9">
        <f>F54+F79</f>
        <v>0</v>
      </c>
      <c r="G15" s="9">
        <f t="shared" si="5"/>
        <v>158999.99999999997</v>
      </c>
      <c r="H15" s="9">
        <f>H54+H79</f>
        <v>0</v>
      </c>
      <c r="I15" s="9">
        <f t="shared" ref="I15" si="32">I54+I79</f>
        <v>6094</v>
      </c>
      <c r="J15" s="9">
        <f t="shared" si="7"/>
        <v>165093.99999999997</v>
      </c>
      <c r="K15" s="9">
        <f>K54+K79</f>
        <v>0</v>
      </c>
      <c r="L15" s="9">
        <f t="shared" si="9"/>
        <v>165093.99999999997</v>
      </c>
      <c r="M15" s="9">
        <f>M54+M79</f>
        <v>-59618.000100000048</v>
      </c>
      <c r="N15" s="9">
        <f>N54+N79</f>
        <v>806492</v>
      </c>
      <c r="O15" s="9">
        <f t="shared" si="10"/>
        <v>911967.99989999994</v>
      </c>
    </row>
    <row r="16" spans="1:15" x14ac:dyDescent="0.3">
      <c r="A16" s="22" t="s">
        <v>10</v>
      </c>
      <c r="D16" s="2"/>
      <c r="E16" s="5">
        <f>E79</f>
        <v>26000</v>
      </c>
      <c r="F16" s="5">
        <f>F79</f>
        <v>0</v>
      </c>
      <c r="G16" s="5">
        <f t="shared" si="5"/>
        <v>26000</v>
      </c>
      <c r="H16" s="5">
        <f t="shared" ref="H16:I16" si="33">H79</f>
        <v>0</v>
      </c>
      <c r="I16" s="5">
        <f t="shared" si="33"/>
        <v>0</v>
      </c>
      <c r="J16" s="5">
        <f t="shared" si="7"/>
        <v>26000</v>
      </c>
      <c r="K16" s="5">
        <f t="shared" ref="K16:M16" si="34">K79</f>
        <v>0</v>
      </c>
      <c r="L16" s="5">
        <f t="shared" si="9"/>
        <v>26000</v>
      </c>
      <c r="M16" s="5">
        <f t="shared" si="34"/>
        <v>0</v>
      </c>
      <c r="N16" s="5">
        <f t="shared" ref="N16" si="35">N79</f>
        <v>0</v>
      </c>
      <c r="O16" s="5">
        <f t="shared" si="10"/>
        <v>26000</v>
      </c>
    </row>
    <row r="17" spans="1:15" x14ac:dyDescent="0.3">
      <c r="A17" s="7"/>
      <c r="B17" s="7"/>
      <c r="C17" s="7"/>
      <c r="D17" s="7"/>
      <c r="E17" s="7"/>
      <c r="G17" s="7"/>
      <c r="H17" s="7"/>
      <c r="I17" s="7"/>
      <c r="J17" s="7">
        <f t="shared" si="7"/>
        <v>0</v>
      </c>
      <c r="K17" s="7"/>
      <c r="L17" s="7">
        <f t="shared" si="9"/>
        <v>0</v>
      </c>
      <c r="M17" s="7"/>
      <c r="N17" s="7"/>
      <c r="O17" s="7">
        <f t="shared" si="10"/>
        <v>0</v>
      </c>
    </row>
    <row r="18" spans="1:15" x14ac:dyDescent="0.3">
      <c r="A18" s="7"/>
      <c r="B18" s="7"/>
      <c r="C18" s="7"/>
      <c r="D18" s="7"/>
      <c r="E18" s="7"/>
      <c r="G18" s="7"/>
      <c r="H18" s="7"/>
      <c r="I18" s="7"/>
      <c r="J18" s="7">
        <f t="shared" si="7"/>
        <v>0</v>
      </c>
      <c r="K18" s="7"/>
      <c r="L18" s="7">
        <f t="shared" si="9"/>
        <v>0</v>
      </c>
      <c r="M18" s="7"/>
      <c r="N18" s="7"/>
      <c r="O18" s="7">
        <f t="shared" si="10"/>
        <v>0</v>
      </c>
    </row>
    <row r="19" spans="1:15" x14ac:dyDescent="0.3">
      <c r="A19" s="13" t="s">
        <v>11</v>
      </c>
      <c r="B19" s="40"/>
      <c r="C19" s="40"/>
      <c r="D19" s="40"/>
      <c r="E19" s="27">
        <f>E20</f>
        <v>300</v>
      </c>
      <c r="F19" s="27">
        <f>F20</f>
        <v>0</v>
      </c>
      <c r="G19" s="27">
        <f t="shared" si="5"/>
        <v>300</v>
      </c>
      <c r="H19" s="27">
        <f t="shared" ref="H19:H20" si="36">H20</f>
        <v>0</v>
      </c>
      <c r="I19" s="27">
        <f>I20</f>
        <v>0</v>
      </c>
      <c r="J19" s="27">
        <f t="shared" si="7"/>
        <v>300</v>
      </c>
      <c r="K19" s="27">
        <f t="shared" ref="K19:N20" si="37">K20</f>
        <v>0</v>
      </c>
      <c r="L19" s="27">
        <f t="shared" si="9"/>
        <v>300</v>
      </c>
      <c r="M19" s="27">
        <f t="shared" si="37"/>
        <v>0</v>
      </c>
      <c r="N19" s="27">
        <f t="shared" si="37"/>
        <v>0</v>
      </c>
      <c r="O19" s="27">
        <f t="shared" si="10"/>
        <v>300</v>
      </c>
    </row>
    <row r="20" spans="1:15" x14ac:dyDescent="0.3">
      <c r="A20" s="14" t="s">
        <v>15</v>
      </c>
      <c r="B20" s="29">
        <v>20</v>
      </c>
      <c r="C20" s="29">
        <v>45</v>
      </c>
      <c r="D20" s="29" t="s">
        <v>2</v>
      </c>
      <c r="E20" s="15">
        <f>E21</f>
        <v>300</v>
      </c>
      <c r="F20" s="15">
        <f>F21</f>
        <v>0</v>
      </c>
      <c r="G20" s="15">
        <f t="shared" si="5"/>
        <v>300</v>
      </c>
      <c r="H20" s="15">
        <f t="shared" si="36"/>
        <v>0</v>
      </c>
      <c r="I20" s="15">
        <f>I21</f>
        <v>0</v>
      </c>
      <c r="J20" s="15">
        <f t="shared" si="7"/>
        <v>300</v>
      </c>
      <c r="K20" s="15">
        <f t="shared" si="37"/>
        <v>0</v>
      </c>
      <c r="L20" s="15">
        <f t="shared" si="9"/>
        <v>300</v>
      </c>
      <c r="M20" s="15">
        <f t="shared" si="37"/>
        <v>0</v>
      </c>
      <c r="N20" s="15">
        <f t="shared" si="37"/>
        <v>0</v>
      </c>
      <c r="O20" s="15">
        <f t="shared" si="10"/>
        <v>300</v>
      </c>
    </row>
    <row r="21" spans="1:15" x14ac:dyDescent="0.3">
      <c r="A21" s="18" t="s">
        <v>17</v>
      </c>
      <c r="B21" s="29"/>
      <c r="C21" s="29"/>
      <c r="D21" s="29"/>
      <c r="E21" s="5">
        <v>300</v>
      </c>
      <c r="G21" s="5">
        <f t="shared" si="5"/>
        <v>300</v>
      </c>
      <c r="H21" s="5"/>
      <c r="I21" s="5"/>
      <c r="J21" s="5">
        <f t="shared" si="7"/>
        <v>300</v>
      </c>
      <c r="K21" s="5"/>
      <c r="L21" s="5">
        <f t="shared" si="9"/>
        <v>300</v>
      </c>
      <c r="M21" s="5"/>
      <c r="N21" s="5"/>
      <c r="O21" s="5">
        <f t="shared" si="10"/>
        <v>300</v>
      </c>
    </row>
    <row r="22" spans="1:15" x14ac:dyDescent="0.3">
      <c r="A22" s="16"/>
      <c r="B22" s="29"/>
      <c r="C22" s="29"/>
      <c r="D22" s="29"/>
      <c r="E22" s="24"/>
      <c r="G22" s="24"/>
      <c r="H22" s="24"/>
      <c r="I22" s="24"/>
      <c r="J22" s="24">
        <f t="shared" si="7"/>
        <v>0</v>
      </c>
      <c r="K22" s="24"/>
      <c r="L22" s="24">
        <f t="shared" si="9"/>
        <v>0</v>
      </c>
      <c r="M22" s="24"/>
      <c r="N22" s="24"/>
      <c r="O22" s="24">
        <f t="shared" si="10"/>
        <v>0</v>
      </c>
    </row>
    <row r="23" spans="1:15" x14ac:dyDescent="0.3">
      <c r="A23" s="28" t="s">
        <v>16</v>
      </c>
      <c r="B23" s="29">
        <v>20</v>
      </c>
      <c r="C23" s="29">
        <v>50</v>
      </c>
      <c r="D23" s="40"/>
      <c r="E23" s="20">
        <f>E24+E25+E26+E27+E28+E29</f>
        <v>9841843.6975209005</v>
      </c>
      <c r="F23" s="57">
        <f>F24+F25+F26+F27+F28+F29+F30</f>
        <v>422280.00000000006</v>
      </c>
      <c r="G23" s="20">
        <f t="shared" si="5"/>
        <v>10264123.697520901</v>
      </c>
      <c r="H23" s="57">
        <f t="shared" ref="H23:I23" si="38">H24+H25+H26+H27+H28+H29+H30</f>
        <v>64224</v>
      </c>
      <c r="I23" s="57">
        <f t="shared" si="38"/>
        <v>0</v>
      </c>
      <c r="J23" s="20">
        <f t="shared" si="7"/>
        <v>10328347.697520901</v>
      </c>
      <c r="K23" s="57">
        <f t="shared" ref="K23:M23" si="39">K24+K25+K26+K27+K28+K29+K30</f>
        <v>3780955.0000000042</v>
      </c>
      <c r="L23" s="20">
        <f t="shared" si="9"/>
        <v>14109302.697520904</v>
      </c>
      <c r="M23" s="57">
        <f t="shared" si="39"/>
        <v>-9.999956819228828E-5</v>
      </c>
      <c r="N23" s="57">
        <f t="shared" ref="N23" si="40">N24+N25+N26+N27+N28+N29+N30</f>
        <v>420984.99999999965</v>
      </c>
      <c r="O23" s="20">
        <f t="shared" si="10"/>
        <v>14530287.697420904</v>
      </c>
    </row>
    <row r="24" spans="1:15" x14ac:dyDescent="0.3">
      <c r="A24" s="30" t="s">
        <v>17</v>
      </c>
      <c r="B24" s="29"/>
      <c r="C24" s="29"/>
      <c r="D24" s="29"/>
      <c r="E24" s="31">
        <v>43567.853882410571</v>
      </c>
      <c r="G24" s="31">
        <f t="shared" si="5"/>
        <v>43567.853882410571</v>
      </c>
      <c r="H24" s="31"/>
      <c r="I24" s="31"/>
      <c r="J24" s="31">
        <f t="shared" si="7"/>
        <v>43567.853882410571</v>
      </c>
      <c r="K24" s="5">
        <v>230896.08499096899</v>
      </c>
      <c r="L24" s="31">
        <f t="shared" si="9"/>
        <v>274463.93887337955</v>
      </c>
      <c r="M24" s="5">
        <v>18145.917823931799</v>
      </c>
      <c r="N24" s="5">
        <v>15838.733844382572</v>
      </c>
      <c r="O24" s="31">
        <f t="shared" si="10"/>
        <v>308448.59054169391</v>
      </c>
    </row>
    <row r="25" spans="1:15" x14ac:dyDescent="0.3">
      <c r="A25" s="32" t="s">
        <v>12</v>
      </c>
      <c r="B25" s="29"/>
      <c r="C25" s="29"/>
      <c r="D25" s="29"/>
      <c r="E25" s="31">
        <v>1061987.858768218</v>
      </c>
      <c r="G25" s="31">
        <f t="shared" si="5"/>
        <v>1061987.858768218</v>
      </c>
      <c r="H25" s="31"/>
      <c r="I25" s="31"/>
      <c r="J25" s="31">
        <f t="shared" si="7"/>
        <v>1061987.858768218</v>
      </c>
      <c r="K25" s="5">
        <v>394833.60348002397</v>
      </c>
      <c r="L25" s="31">
        <f t="shared" si="9"/>
        <v>1456821.462248242</v>
      </c>
      <c r="M25" s="5">
        <v>25639.2253670387</v>
      </c>
      <c r="N25" s="5">
        <v>81071.120789531938</v>
      </c>
      <c r="O25" s="31">
        <f t="shared" si="10"/>
        <v>1563531.8084048126</v>
      </c>
    </row>
    <row r="26" spans="1:15" x14ac:dyDescent="0.3">
      <c r="A26" s="32" t="s">
        <v>29</v>
      </c>
      <c r="B26" s="29"/>
      <c r="C26" s="29"/>
      <c r="D26" s="29"/>
      <c r="E26" s="31">
        <v>1048189.5059603328</v>
      </c>
      <c r="G26" s="31">
        <f t="shared" si="5"/>
        <v>1048189.5059603328</v>
      </c>
      <c r="H26" s="31"/>
      <c r="I26" s="31"/>
      <c r="J26" s="31">
        <f t="shared" si="7"/>
        <v>1048189.5059603328</v>
      </c>
      <c r="K26" s="5">
        <v>888329.10462655302</v>
      </c>
      <c r="L26" s="31">
        <f t="shared" si="9"/>
        <v>1936518.6105868858</v>
      </c>
      <c r="M26" s="5">
        <v>-490000.0001</v>
      </c>
      <c r="N26" s="5">
        <v>0</v>
      </c>
      <c r="O26" s="31">
        <f t="shared" si="10"/>
        <v>1446518.6104868858</v>
      </c>
    </row>
    <row r="27" spans="1:15" x14ac:dyDescent="0.3">
      <c r="A27" s="32" t="s">
        <v>30</v>
      </c>
      <c r="B27" s="29"/>
      <c r="C27" s="29"/>
      <c r="D27" s="29"/>
      <c r="E27" s="24">
        <v>1506873.9497230742</v>
      </c>
      <c r="G27" s="24">
        <f t="shared" si="5"/>
        <v>1506873.9497230742</v>
      </c>
      <c r="H27" s="24"/>
      <c r="I27" s="24"/>
      <c r="J27" s="24">
        <f t="shared" si="7"/>
        <v>1506873.9497230742</v>
      </c>
      <c r="K27" s="24">
        <v>324022.89863936498</v>
      </c>
      <c r="L27" s="24">
        <f t="shared" si="9"/>
        <v>1830896.8483624393</v>
      </c>
      <c r="M27" s="24">
        <v>113099.547068054</v>
      </c>
      <c r="N27" s="24">
        <v>75823.902435485594</v>
      </c>
      <c r="O27" s="24">
        <f t="shared" si="10"/>
        <v>2019820.2978659789</v>
      </c>
    </row>
    <row r="28" spans="1:15" x14ac:dyDescent="0.3">
      <c r="A28" s="32" t="s">
        <v>14</v>
      </c>
      <c r="B28" s="29"/>
      <c r="C28" s="29"/>
      <c r="D28" s="29"/>
      <c r="E28" s="24">
        <v>5971005.6715955781</v>
      </c>
      <c r="G28" s="24">
        <f t="shared" si="5"/>
        <v>5971005.6715955781</v>
      </c>
      <c r="H28" s="24">
        <v>64224</v>
      </c>
      <c r="I28" s="24"/>
      <c r="J28" s="24">
        <f t="shared" si="7"/>
        <v>6035229.6715955781</v>
      </c>
      <c r="K28" s="24">
        <v>1807664.45336007</v>
      </c>
      <c r="L28" s="24">
        <f t="shared" si="9"/>
        <v>7842894.1249556486</v>
      </c>
      <c r="M28" s="24">
        <v>197641.44104671301</v>
      </c>
      <c r="N28" s="24">
        <v>134919.34731063867</v>
      </c>
      <c r="O28" s="24">
        <f t="shared" si="10"/>
        <v>8175454.9133130005</v>
      </c>
    </row>
    <row r="29" spans="1:15" x14ac:dyDescent="0.3">
      <c r="A29" s="32" t="s">
        <v>13</v>
      </c>
      <c r="B29" s="29"/>
      <c r="C29" s="29"/>
      <c r="D29" s="29"/>
      <c r="E29" s="24">
        <v>210218.85759128662</v>
      </c>
      <c r="G29" s="24">
        <f t="shared" si="5"/>
        <v>210218.85759128662</v>
      </c>
      <c r="H29" s="24"/>
      <c r="I29" s="24"/>
      <c r="J29" s="24">
        <f t="shared" si="7"/>
        <v>210218.85759128662</v>
      </c>
      <c r="K29" s="24">
        <v>135208.85490302302</v>
      </c>
      <c r="L29" s="24">
        <f t="shared" si="9"/>
        <v>345427.71249430964</v>
      </c>
      <c r="M29" s="24">
        <v>135473.86869426299</v>
      </c>
      <c r="N29" s="24">
        <v>113331.89561996084</v>
      </c>
      <c r="O29" s="24">
        <f t="shared" si="10"/>
        <v>594233.47680853342</v>
      </c>
    </row>
    <row r="30" spans="1:15" x14ac:dyDescent="0.3">
      <c r="A30" s="52" t="s">
        <v>41</v>
      </c>
      <c r="B30" s="47">
        <v>20</v>
      </c>
      <c r="C30" s="47">
        <v>50</v>
      </c>
      <c r="D30" s="47" t="s">
        <v>42</v>
      </c>
      <c r="E30" s="24"/>
      <c r="F30" s="55">
        <f>F31+F32+F33+F34+F35+F36</f>
        <v>422280.00000000006</v>
      </c>
      <c r="G30" s="56">
        <f t="shared" si="5"/>
        <v>422280.00000000006</v>
      </c>
      <c r="H30" s="55">
        <f t="shared" ref="H30:I30" si="41">H31+H32+H33+H34+H35+H36</f>
        <v>0</v>
      </c>
      <c r="I30" s="55">
        <f t="shared" si="41"/>
        <v>0</v>
      </c>
      <c r="J30" s="56">
        <f t="shared" si="7"/>
        <v>422280.00000000006</v>
      </c>
      <c r="K30" s="55">
        <f t="shared" ref="K30:M30" si="42">K31+K32+K33+K34+K35+K36</f>
        <v>0</v>
      </c>
      <c r="L30" s="56">
        <f t="shared" si="9"/>
        <v>422280.00000000006</v>
      </c>
      <c r="M30" s="55">
        <f t="shared" si="42"/>
        <v>0</v>
      </c>
      <c r="N30" s="55">
        <f t="shared" ref="N30" si="43">N31+N32+N33+N34+N35+N36</f>
        <v>0</v>
      </c>
      <c r="O30" s="56">
        <f t="shared" si="10"/>
        <v>422280.00000000006</v>
      </c>
    </row>
    <row r="31" spans="1:15" x14ac:dyDescent="0.3">
      <c r="A31" s="53" t="s">
        <v>17</v>
      </c>
      <c r="B31" s="47"/>
      <c r="C31" s="47"/>
      <c r="D31" s="47"/>
      <c r="E31" s="24"/>
      <c r="F31" s="31">
        <v>4461.6505455160395</v>
      </c>
      <c r="G31" s="24">
        <f t="shared" si="5"/>
        <v>4461.6505455160395</v>
      </c>
      <c r="H31" s="24"/>
      <c r="I31" s="24"/>
      <c r="J31" s="24">
        <f t="shared" si="7"/>
        <v>4461.6505455160395</v>
      </c>
      <c r="K31" s="24"/>
      <c r="L31" s="24">
        <f t="shared" si="9"/>
        <v>4461.6505455160395</v>
      </c>
      <c r="M31" s="24"/>
      <c r="N31" s="24"/>
      <c r="O31" s="24">
        <f t="shared" si="10"/>
        <v>4461.6505455160395</v>
      </c>
    </row>
    <row r="32" spans="1:15" x14ac:dyDescent="0.3">
      <c r="A32" s="54" t="s">
        <v>12</v>
      </c>
      <c r="B32" s="47"/>
      <c r="C32" s="47"/>
      <c r="D32" s="47"/>
      <c r="E32" s="24"/>
      <c r="F32" s="31">
        <v>46857.713252639922</v>
      </c>
      <c r="G32" s="24">
        <f t="shared" si="5"/>
        <v>46857.713252639922</v>
      </c>
      <c r="H32" s="24"/>
      <c r="I32" s="24"/>
      <c r="J32" s="24">
        <f t="shared" si="7"/>
        <v>46857.713252639922</v>
      </c>
      <c r="K32" s="24"/>
      <c r="L32" s="24">
        <f t="shared" si="9"/>
        <v>46857.713252639922</v>
      </c>
      <c r="M32" s="24"/>
      <c r="N32" s="24"/>
      <c r="O32" s="24">
        <f t="shared" si="10"/>
        <v>46857.713252639922</v>
      </c>
    </row>
    <row r="33" spans="1:15" x14ac:dyDescent="0.3">
      <c r="A33" s="54" t="s">
        <v>29</v>
      </c>
      <c r="B33" s="47"/>
      <c r="C33" s="47"/>
      <c r="D33" s="47"/>
      <c r="E33" s="24"/>
      <c r="F33" s="31">
        <v>99213.985435346607</v>
      </c>
      <c r="G33" s="24">
        <f t="shared" si="5"/>
        <v>99213.985435346607</v>
      </c>
      <c r="H33" s="24"/>
      <c r="I33" s="24"/>
      <c r="J33" s="24">
        <f t="shared" si="7"/>
        <v>99213.985435346607</v>
      </c>
      <c r="K33" s="24"/>
      <c r="L33" s="24">
        <f t="shared" si="9"/>
        <v>99213.985435346607</v>
      </c>
      <c r="M33" s="24"/>
      <c r="N33" s="24"/>
      <c r="O33" s="24">
        <f t="shared" si="10"/>
        <v>99213.985435346607</v>
      </c>
    </row>
    <row r="34" spans="1:15" x14ac:dyDescent="0.3">
      <c r="A34" s="54" t="s">
        <v>30</v>
      </c>
      <c r="B34" s="47"/>
      <c r="C34" s="47"/>
      <c r="D34" s="47"/>
      <c r="E34" s="24"/>
      <c r="F34" s="24">
        <v>29042.714241129928</v>
      </c>
      <c r="G34" s="24">
        <f t="shared" si="5"/>
        <v>29042.714241129928</v>
      </c>
      <c r="H34" s="24"/>
      <c r="I34" s="24"/>
      <c r="J34" s="24">
        <f t="shared" si="7"/>
        <v>29042.714241129928</v>
      </c>
      <c r="K34" s="24"/>
      <c r="L34" s="24">
        <f t="shared" si="9"/>
        <v>29042.714241129928</v>
      </c>
      <c r="M34" s="24"/>
      <c r="N34" s="24"/>
      <c r="O34" s="24">
        <f t="shared" si="10"/>
        <v>29042.714241129928</v>
      </c>
    </row>
    <row r="35" spans="1:15" x14ac:dyDescent="0.3">
      <c r="A35" s="54" t="s">
        <v>14</v>
      </c>
      <c r="B35" s="47"/>
      <c r="C35" s="47"/>
      <c r="D35" s="47"/>
      <c r="E35" s="24"/>
      <c r="F35" s="24">
        <v>234768.83172915809</v>
      </c>
      <c r="G35" s="24">
        <f t="shared" si="5"/>
        <v>234768.83172915809</v>
      </c>
      <c r="H35" s="24"/>
      <c r="I35" s="24"/>
      <c r="J35" s="24">
        <f t="shared" si="7"/>
        <v>234768.83172915809</v>
      </c>
      <c r="K35" s="24"/>
      <c r="L35" s="24">
        <f t="shared" si="9"/>
        <v>234768.83172915809</v>
      </c>
      <c r="M35" s="24"/>
      <c r="N35" s="24"/>
      <c r="O35" s="24">
        <f t="shared" si="10"/>
        <v>234768.83172915809</v>
      </c>
    </row>
    <row r="36" spans="1:15" x14ac:dyDescent="0.3">
      <c r="A36" s="54" t="s">
        <v>13</v>
      </c>
      <c r="B36" s="47"/>
      <c r="C36" s="47"/>
      <c r="D36" s="47"/>
      <c r="E36" s="24"/>
      <c r="F36" s="24">
        <v>7935.1047962094271</v>
      </c>
      <c r="G36" s="24">
        <f t="shared" si="5"/>
        <v>7935.1047962094271</v>
      </c>
      <c r="H36" s="24"/>
      <c r="I36" s="24"/>
      <c r="J36" s="24">
        <f t="shared" si="7"/>
        <v>7935.1047962094271</v>
      </c>
      <c r="K36" s="24"/>
      <c r="L36" s="24">
        <f t="shared" si="9"/>
        <v>7935.1047962094271</v>
      </c>
      <c r="M36" s="24"/>
      <c r="N36" s="24"/>
      <c r="O36" s="24">
        <f t="shared" si="10"/>
        <v>7935.1047962094271</v>
      </c>
    </row>
    <row r="37" spans="1:15" x14ac:dyDescent="0.3">
      <c r="A37" s="21"/>
      <c r="B37" s="29"/>
      <c r="C37" s="29"/>
      <c r="D37" s="29"/>
      <c r="E37" s="5"/>
      <c r="G37" s="24"/>
      <c r="H37" s="24"/>
      <c r="I37" s="24"/>
      <c r="J37" s="24">
        <f t="shared" si="7"/>
        <v>0</v>
      </c>
      <c r="K37" s="24"/>
      <c r="L37" s="24">
        <f t="shared" si="9"/>
        <v>0</v>
      </c>
      <c r="M37" s="24"/>
      <c r="N37" s="24"/>
      <c r="O37" s="24">
        <f t="shared" si="10"/>
        <v>0</v>
      </c>
    </row>
    <row r="38" spans="1:15" x14ac:dyDescent="0.3">
      <c r="A38" s="33" t="s">
        <v>18</v>
      </c>
      <c r="B38" s="40"/>
      <c r="C38" s="40"/>
      <c r="D38" s="40"/>
      <c r="E38" s="20">
        <f>E39+E46</f>
        <v>1795973.8839083319</v>
      </c>
      <c r="F38" s="20">
        <f>F39+F46</f>
        <v>0</v>
      </c>
      <c r="G38" s="20">
        <f t="shared" si="5"/>
        <v>1795973.8839083319</v>
      </c>
      <c r="H38" s="20">
        <f>H39+H46</f>
        <v>279267</v>
      </c>
      <c r="I38" s="20">
        <f>I39+I46</f>
        <v>59120</v>
      </c>
      <c r="J38" s="20">
        <f t="shared" si="7"/>
        <v>2134360.8839083319</v>
      </c>
      <c r="K38" s="20">
        <f>K39+K46</f>
        <v>0</v>
      </c>
      <c r="L38" s="20">
        <f t="shared" si="9"/>
        <v>2134360.8839083319</v>
      </c>
      <c r="M38" s="20">
        <f>M39+M46</f>
        <v>59617.999999999993</v>
      </c>
      <c r="N38" s="20">
        <f>N39+N46</f>
        <v>-164477.8961224482</v>
      </c>
      <c r="O38" s="20">
        <f t="shared" si="10"/>
        <v>2029500.9877858837</v>
      </c>
    </row>
    <row r="39" spans="1:15" x14ac:dyDescent="0.3">
      <c r="A39" s="14" t="s">
        <v>31</v>
      </c>
      <c r="B39" s="29">
        <v>20</v>
      </c>
      <c r="C39" s="29">
        <v>55</v>
      </c>
      <c r="D39" s="40"/>
      <c r="E39" s="15">
        <f>E40+E41+E42+E43+E44+E45</f>
        <v>716063.05169499922</v>
      </c>
      <c r="F39" s="15">
        <f>F40+F41+F42+F43+F44+F45</f>
        <v>0</v>
      </c>
      <c r="G39" s="15">
        <f t="shared" si="5"/>
        <v>716063.05169499922</v>
      </c>
      <c r="H39" s="15">
        <f>H40+H41+H42+H43+H44+H45</f>
        <v>279267</v>
      </c>
      <c r="I39" s="15">
        <f>I40+I41+I42+I43+I44+I45</f>
        <v>59120</v>
      </c>
      <c r="J39" s="15">
        <f t="shared" si="7"/>
        <v>1054450.0516949992</v>
      </c>
      <c r="K39" s="15">
        <f>K40+K41+K42+K43+K44+K45</f>
        <v>0</v>
      </c>
      <c r="L39" s="15">
        <f t="shared" si="9"/>
        <v>1054450.0516949992</v>
      </c>
      <c r="M39" s="15">
        <f>M40+M41+M42+M43+M44+M45</f>
        <v>59617.999999999993</v>
      </c>
      <c r="N39" s="15">
        <f>N40+N41+N42+N43+N44+N45</f>
        <v>-164477.8961224482</v>
      </c>
      <c r="O39" s="15">
        <f t="shared" si="10"/>
        <v>949590.15557255107</v>
      </c>
    </row>
    <row r="40" spans="1:15" x14ac:dyDescent="0.3">
      <c r="A40" s="30" t="s">
        <v>17</v>
      </c>
      <c r="B40" s="29"/>
      <c r="C40" s="29"/>
      <c r="D40" s="29"/>
      <c r="E40" s="31">
        <v>4548.4820877230768</v>
      </c>
      <c r="G40" s="31">
        <f t="shared" si="5"/>
        <v>4548.4820877230768</v>
      </c>
      <c r="H40" s="31"/>
      <c r="I40" s="31">
        <v>126</v>
      </c>
      <c r="J40" s="31">
        <f t="shared" si="7"/>
        <v>4674.4820877230768</v>
      </c>
      <c r="K40" s="31"/>
      <c r="L40" s="31">
        <f t="shared" si="9"/>
        <v>4674.4820877230768</v>
      </c>
      <c r="M40" s="5">
        <v>758.30443851034897</v>
      </c>
      <c r="N40" s="31">
        <v>-1768.093672686784</v>
      </c>
      <c r="O40" s="31">
        <f t="shared" si="10"/>
        <v>3664.6928535466413</v>
      </c>
    </row>
    <row r="41" spans="1:15" x14ac:dyDescent="0.3">
      <c r="A41" s="32" t="s">
        <v>12</v>
      </c>
      <c r="B41" s="29"/>
      <c r="C41" s="29"/>
      <c r="D41" s="29"/>
      <c r="E41" s="31">
        <v>47769.649324208338</v>
      </c>
      <c r="G41" s="31">
        <f t="shared" si="5"/>
        <v>47769.649324208338</v>
      </c>
      <c r="H41" s="31"/>
      <c r="I41" s="31">
        <v>48</v>
      </c>
      <c r="J41" s="31">
        <f t="shared" si="7"/>
        <v>47817.649324208338</v>
      </c>
      <c r="K41" s="31"/>
      <c r="L41" s="31">
        <f t="shared" si="9"/>
        <v>47817.649324208338</v>
      </c>
      <c r="M41" s="5">
        <v>7068.0938509594498</v>
      </c>
      <c r="N41" s="31">
        <v>-18569.093353256882</v>
      </c>
      <c r="O41" s="31">
        <f t="shared" si="10"/>
        <v>36316.649821910905</v>
      </c>
    </row>
    <row r="42" spans="1:15" x14ac:dyDescent="0.3">
      <c r="A42" s="32" t="s">
        <v>29</v>
      </c>
      <c r="B42" s="29"/>
      <c r="C42" s="29"/>
      <c r="D42" s="29"/>
      <c r="E42" s="31">
        <v>386709.58132786688</v>
      </c>
      <c r="G42" s="31">
        <f t="shared" si="5"/>
        <v>386709.58132786688</v>
      </c>
      <c r="H42" s="31"/>
      <c r="I42" s="31">
        <v>34718</v>
      </c>
      <c r="J42" s="31">
        <f t="shared" si="7"/>
        <v>421427.58132786688</v>
      </c>
      <c r="K42" s="31"/>
      <c r="L42" s="31">
        <f t="shared" si="9"/>
        <v>421427.58132786688</v>
      </c>
      <c r="M42" s="5"/>
      <c r="N42" s="31">
        <v>-39317.195222448223</v>
      </c>
      <c r="O42" s="31">
        <f t="shared" si="10"/>
        <v>382110.38610541867</v>
      </c>
    </row>
    <row r="43" spans="1:15" x14ac:dyDescent="0.3">
      <c r="A43" s="32" t="s">
        <v>30</v>
      </c>
      <c r="B43" s="29"/>
      <c r="C43" s="29"/>
      <c r="D43" s="29"/>
      <c r="E43" s="24">
        <v>29607.937788413077</v>
      </c>
      <c r="G43" s="24">
        <f t="shared" si="5"/>
        <v>29607.937788413077</v>
      </c>
      <c r="H43" s="24"/>
      <c r="I43" s="24">
        <v>11150</v>
      </c>
      <c r="J43" s="24">
        <f t="shared" si="7"/>
        <v>40757.937788413081</v>
      </c>
      <c r="K43" s="24"/>
      <c r="L43" s="24">
        <f t="shared" si="9"/>
        <v>40757.937788413081</v>
      </c>
      <c r="M43" s="5">
        <v>27342.408760673999</v>
      </c>
      <c r="N43" s="24">
        <v>-11509.246548456753</v>
      </c>
      <c r="O43" s="24">
        <f t="shared" si="10"/>
        <v>56591.100000630337</v>
      </c>
    </row>
    <row r="44" spans="1:15" x14ac:dyDescent="0.3">
      <c r="A44" s="32" t="s">
        <v>14</v>
      </c>
      <c r="B44" s="29"/>
      <c r="C44" s="29"/>
      <c r="D44" s="29"/>
      <c r="E44" s="24">
        <v>239337.8650800836</v>
      </c>
      <c r="G44" s="24">
        <f t="shared" si="5"/>
        <v>239337.8650800836</v>
      </c>
      <c r="H44" s="24">
        <v>279267</v>
      </c>
      <c r="I44" s="24">
        <v>485</v>
      </c>
      <c r="J44" s="24">
        <f t="shared" si="7"/>
        <v>519089.8650800836</v>
      </c>
      <c r="K44" s="24"/>
      <c r="L44" s="24">
        <f t="shared" si="9"/>
        <v>519089.8650800836</v>
      </c>
      <c r="M44" s="24">
        <v>11792.832281212901</v>
      </c>
      <c r="N44" s="24">
        <v>-90169.685062396689</v>
      </c>
      <c r="O44" s="24">
        <f t="shared" si="10"/>
        <v>440713.01229889982</v>
      </c>
    </row>
    <row r="45" spans="1:15" x14ac:dyDescent="0.3">
      <c r="A45" s="32" t="s">
        <v>13</v>
      </c>
      <c r="B45" s="29"/>
      <c r="C45" s="29"/>
      <c r="D45" s="29"/>
      <c r="E45" s="24">
        <v>8089.5360867042818</v>
      </c>
      <c r="G45" s="24">
        <f t="shared" si="5"/>
        <v>8089.5360867042818</v>
      </c>
      <c r="H45" s="24"/>
      <c r="I45" s="24">
        <v>12593</v>
      </c>
      <c r="J45" s="24">
        <f t="shared" si="7"/>
        <v>20682.536086704284</v>
      </c>
      <c r="K45" s="24"/>
      <c r="L45" s="24">
        <f t="shared" si="9"/>
        <v>20682.536086704284</v>
      </c>
      <c r="M45" s="24">
        <v>12656.3606686433</v>
      </c>
      <c r="N45" s="24">
        <v>-3144.5822632028776</v>
      </c>
      <c r="O45" s="24">
        <f t="shared" si="10"/>
        <v>30194.314492144702</v>
      </c>
    </row>
    <row r="46" spans="1:15" x14ac:dyDescent="0.3">
      <c r="A46" s="14" t="s">
        <v>19</v>
      </c>
      <c r="B46" s="29">
        <v>20</v>
      </c>
      <c r="C46" s="29">
        <v>55</v>
      </c>
      <c r="D46" s="29" t="s">
        <v>3</v>
      </c>
      <c r="E46" s="15">
        <f>E47+E48+E49+E50+E51+E52</f>
        <v>1079910.8322133326</v>
      </c>
      <c r="F46" s="15">
        <f>F47+F48+F49+F50+F51+F52</f>
        <v>0</v>
      </c>
      <c r="G46" s="15">
        <f t="shared" si="5"/>
        <v>1079910.8322133326</v>
      </c>
      <c r="H46" s="15">
        <f t="shared" ref="H46:I46" si="44">H47+H48+H49+H50+H51+H52</f>
        <v>0</v>
      </c>
      <c r="I46" s="15">
        <f t="shared" si="44"/>
        <v>0</v>
      </c>
      <c r="J46" s="15">
        <f t="shared" si="7"/>
        <v>1079910.8322133326</v>
      </c>
      <c r="K46" s="15">
        <f t="shared" ref="K46:M46" si="45">K47+K48+K49+K50+K51+K52</f>
        <v>0</v>
      </c>
      <c r="L46" s="15">
        <f t="shared" si="9"/>
        <v>1079910.8322133326</v>
      </c>
      <c r="M46" s="15">
        <f t="shared" si="45"/>
        <v>0</v>
      </c>
      <c r="N46" s="15">
        <f t="shared" ref="N46" si="46">N47+N48+N49+N50+N51+N52</f>
        <v>0</v>
      </c>
      <c r="O46" s="15">
        <f t="shared" si="10"/>
        <v>1079910.8322133326</v>
      </c>
    </row>
    <row r="47" spans="1:15" x14ac:dyDescent="0.3">
      <c r="A47" s="30" t="s">
        <v>17</v>
      </c>
      <c r="B47" s="29"/>
      <c r="C47" s="29"/>
      <c r="D47" s="29"/>
      <c r="E47" s="31">
        <v>11409.928847513247</v>
      </c>
      <c r="G47" s="31">
        <f t="shared" si="5"/>
        <v>11409.928847513247</v>
      </c>
      <c r="H47" s="31"/>
      <c r="I47" s="31"/>
      <c r="J47" s="31">
        <f t="shared" si="7"/>
        <v>11409.928847513247</v>
      </c>
      <c r="K47" s="31"/>
      <c r="L47" s="31">
        <f t="shared" si="9"/>
        <v>11409.928847513247</v>
      </c>
      <c r="M47" s="31"/>
      <c r="N47" s="31"/>
      <c r="O47" s="31">
        <f t="shared" si="10"/>
        <v>11409.928847513247</v>
      </c>
    </row>
    <row r="48" spans="1:15" x14ac:dyDescent="0.3">
      <c r="A48" s="32" t="s">
        <v>12</v>
      </c>
      <c r="B48" s="29"/>
      <c r="C48" s="29"/>
      <c r="D48" s="29"/>
      <c r="E48" s="31">
        <v>119830.80434480963</v>
      </c>
      <c r="G48" s="31">
        <f t="shared" si="5"/>
        <v>119830.80434480963</v>
      </c>
      <c r="H48" s="31"/>
      <c r="I48" s="31"/>
      <c r="J48" s="31">
        <f t="shared" si="7"/>
        <v>119830.80434480963</v>
      </c>
      <c r="K48" s="31"/>
      <c r="L48" s="31">
        <f t="shared" si="9"/>
        <v>119830.80434480963</v>
      </c>
      <c r="M48" s="31"/>
      <c r="N48" s="31"/>
      <c r="O48" s="31">
        <f t="shared" si="10"/>
        <v>119830.80434480963</v>
      </c>
    </row>
    <row r="49" spans="1:15" x14ac:dyDescent="0.3">
      <c r="A49" s="32" t="s">
        <v>29</v>
      </c>
      <c r="B49" s="29"/>
      <c r="C49" s="29"/>
      <c r="D49" s="29"/>
      <c r="E49" s="31">
        <v>253723.25870708979</v>
      </c>
      <c r="G49" s="31">
        <f t="shared" si="5"/>
        <v>253723.25870708979</v>
      </c>
      <c r="H49" s="31"/>
      <c r="I49" s="31"/>
      <c r="J49" s="31">
        <f t="shared" si="7"/>
        <v>253723.25870708979</v>
      </c>
      <c r="K49" s="31"/>
      <c r="L49" s="31">
        <f t="shared" si="9"/>
        <v>253723.25870708979</v>
      </c>
      <c r="M49" s="31"/>
      <c r="N49" s="31"/>
      <c r="O49" s="31">
        <f t="shared" si="10"/>
        <v>253723.25870708979</v>
      </c>
    </row>
    <row r="50" spans="1:15" x14ac:dyDescent="0.3">
      <c r="A50" s="32" t="s">
        <v>30</v>
      </c>
      <c r="B50" s="29"/>
      <c r="C50" s="29"/>
      <c r="D50" s="29"/>
      <c r="E50" s="24">
        <v>74271.908938889144</v>
      </c>
      <c r="G50" s="24">
        <f t="shared" si="5"/>
        <v>74271.908938889144</v>
      </c>
      <c r="H50" s="24"/>
      <c r="I50" s="24"/>
      <c r="J50" s="24">
        <f t="shared" si="7"/>
        <v>74271.908938889144</v>
      </c>
      <c r="K50" s="24"/>
      <c r="L50" s="24">
        <f t="shared" si="9"/>
        <v>74271.908938889144</v>
      </c>
      <c r="M50" s="24"/>
      <c r="N50" s="24"/>
      <c r="O50" s="24">
        <f t="shared" si="10"/>
        <v>74271.908938889144</v>
      </c>
    </row>
    <row r="51" spans="1:15" x14ac:dyDescent="0.3">
      <c r="A51" s="32" t="s">
        <v>14</v>
      </c>
      <c r="B51" s="29"/>
      <c r="C51" s="29"/>
      <c r="D51" s="29"/>
      <c r="E51" s="24">
        <v>600382.22127945954</v>
      </c>
      <c r="G51" s="24">
        <f t="shared" si="5"/>
        <v>600382.22127945954</v>
      </c>
      <c r="H51" s="24"/>
      <c r="I51" s="24"/>
      <c r="J51" s="24">
        <f t="shared" si="7"/>
        <v>600382.22127945954</v>
      </c>
      <c r="K51" s="24"/>
      <c r="L51" s="24">
        <f t="shared" si="9"/>
        <v>600382.22127945954</v>
      </c>
      <c r="M51" s="24"/>
      <c r="N51" s="24"/>
      <c r="O51" s="24">
        <f t="shared" si="10"/>
        <v>600382.22127945954</v>
      </c>
    </row>
    <row r="52" spans="1:15" x14ac:dyDescent="0.3">
      <c r="A52" s="32" t="s">
        <v>13</v>
      </c>
      <c r="B52" s="29"/>
      <c r="C52" s="29"/>
      <c r="D52" s="29"/>
      <c r="E52" s="24">
        <v>20292.710095571369</v>
      </c>
      <c r="G52" s="24">
        <f t="shared" si="5"/>
        <v>20292.710095571369</v>
      </c>
      <c r="H52" s="24"/>
      <c r="I52" s="24"/>
      <c r="J52" s="24">
        <f t="shared" si="7"/>
        <v>20292.710095571369</v>
      </c>
      <c r="K52" s="24"/>
      <c r="L52" s="24">
        <f t="shared" si="9"/>
        <v>20292.710095571369</v>
      </c>
      <c r="M52" s="24"/>
      <c r="N52" s="24"/>
      <c r="O52" s="24">
        <f t="shared" si="10"/>
        <v>20292.710095571369</v>
      </c>
    </row>
    <row r="53" spans="1:15" x14ac:dyDescent="0.3">
      <c r="A53" s="16"/>
      <c r="B53" s="29"/>
      <c r="C53" s="29"/>
      <c r="D53" s="29"/>
      <c r="E53" s="24"/>
      <c r="G53" s="24"/>
      <c r="H53" s="24"/>
      <c r="I53" s="24"/>
      <c r="J53" s="24">
        <f t="shared" si="7"/>
        <v>0</v>
      </c>
      <c r="K53" s="24"/>
      <c r="L53" s="24">
        <f t="shared" si="9"/>
        <v>0</v>
      </c>
      <c r="M53" s="24"/>
      <c r="N53" s="24"/>
      <c r="O53" s="24">
        <f t="shared" si="10"/>
        <v>0</v>
      </c>
    </row>
    <row r="54" spans="1:15" x14ac:dyDescent="0.3">
      <c r="A54" s="33" t="s">
        <v>32</v>
      </c>
      <c r="B54" s="47">
        <v>20</v>
      </c>
      <c r="C54" s="47">
        <v>15</v>
      </c>
      <c r="D54" s="47" t="s">
        <v>33</v>
      </c>
      <c r="E54" s="34">
        <v>132999.99999999997</v>
      </c>
      <c r="G54" s="34">
        <f t="shared" si="5"/>
        <v>132999.99999999997</v>
      </c>
      <c r="H54" s="34"/>
      <c r="I54" s="34">
        <v>6094</v>
      </c>
      <c r="J54" s="34">
        <f t="shared" si="7"/>
        <v>139093.99999999997</v>
      </c>
      <c r="K54" s="34"/>
      <c r="L54" s="34">
        <f t="shared" si="9"/>
        <v>139093.99999999997</v>
      </c>
      <c r="M54" s="34">
        <v>-59618.000100000048</v>
      </c>
      <c r="N54" s="34">
        <v>806492</v>
      </c>
      <c r="O54" s="34">
        <f t="shared" si="10"/>
        <v>885967.99989999994</v>
      </c>
    </row>
    <row r="55" spans="1:15" x14ac:dyDescent="0.3">
      <c r="A55" s="16"/>
      <c r="B55" s="29"/>
      <c r="C55" s="29"/>
      <c r="D55" s="29"/>
      <c r="E55" s="24"/>
      <c r="G55" s="24"/>
      <c r="H55" s="24"/>
      <c r="I55" s="24"/>
      <c r="J55" s="24">
        <f t="shared" si="7"/>
        <v>0</v>
      </c>
      <c r="K55" s="24"/>
      <c r="L55" s="24">
        <f t="shared" si="9"/>
        <v>0</v>
      </c>
      <c r="M55" s="24"/>
      <c r="N55" s="24"/>
      <c r="O55" s="24">
        <f t="shared" si="10"/>
        <v>0</v>
      </c>
    </row>
    <row r="56" spans="1:15" x14ac:dyDescent="0.3">
      <c r="A56" s="13" t="s">
        <v>34</v>
      </c>
      <c r="B56" s="29"/>
      <c r="C56" s="29"/>
      <c r="D56" s="29"/>
      <c r="E56" s="34">
        <f>E57+E59</f>
        <v>2170155.9994000001</v>
      </c>
      <c r="F56" s="34">
        <f>F57+F59</f>
        <v>0</v>
      </c>
      <c r="G56" s="34">
        <f t="shared" si="5"/>
        <v>2170155.9994000001</v>
      </c>
      <c r="H56" s="34">
        <f>H57+H59</f>
        <v>0</v>
      </c>
      <c r="I56" s="34">
        <f>I57+I59</f>
        <v>0</v>
      </c>
      <c r="J56" s="34">
        <f t="shared" si="7"/>
        <v>2170155.9994000001</v>
      </c>
      <c r="K56" s="34">
        <f>K57+K59</f>
        <v>0</v>
      </c>
      <c r="L56" s="34">
        <f t="shared" si="9"/>
        <v>2170155.9994000001</v>
      </c>
      <c r="M56" s="34">
        <f>M57+M59</f>
        <v>0</v>
      </c>
      <c r="N56" s="34">
        <f>N57+N59</f>
        <v>0</v>
      </c>
      <c r="O56" s="34">
        <f t="shared" si="10"/>
        <v>2170155.9994000001</v>
      </c>
    </row>
    <row r="57" spans="1:15" x14ac:dyDescent="0.3">
      <c r="A57" s="14" t="s">
        <v>15</v>
      </c>
      <c r="B57" s="29">
        <v>44</v>
      </c>
      <c r="C57" s="29">
        <v>45</v>
      </c>
      <c r="D57" s="29" t="s">
        <v>2</v>
      </c>
      <c r="E57" s="35">
        <f>E58</f>
        <v>12000</v>
      </c>
      <c r="F57" s="35">
        <f>F58</f>
        <v>0</v>
      </c>
      <c r="G57" s="35">
        <f t="shared" si="5"/>
        <v>12000</v>
      </c>
      <c r="H57" s="35">
        <f>H58</f>
        <v>0</v>
      </c>
      <c r="I57" s="35">
        <f>I58</f>
        <v>0</v>
      </c>
      <c r="J57" s="35">
        <f t="shared" si="7"/>
        <v>12000</v>
      </c>
      <c r="K57" s="35">
        <f>K58</f>
        <v>0</v>
      </c>
      <c r="L57" s="35">
        <f t="shared" si="9"/>
        <v>12000</v>
      </c>
      <c r="M57" s="35">
        <f>M58</f>
        <v>0</v>
      </c>
      <c r="N57" s="35">
        <f>N58</f>
        <v>0</v>
      </c>
      <c r="O57" s="35">
        <f t="shared" si="10"/>
        <v>12000</v>
      </c>
    </row>
    <row r="58" spans="1:15" x14ac:dyDescent="0.3">
      <c r="A58" s="16" t="s">
        <v>14</v>
      </c>
      <c r="B58" s="48"/>
      <c r="C58" s="48"/>
      <c r="D58" s="48"/>
      <c r="E58" s="36">
        <v>12000</v>
      </c>
      <c r="G58" s="36">
        <f t="shared" si="5"/>
        <v>12000</v>
      </c>
      <c r="H58" s="36"/>
      <c r="I58" s="36"/>
      <c r="J58" s="36">
        <f t="shared" si="7"/>
        <v>12000</v>
      </c>
      <c r="K58" s="36"/>
      <c r="L58" s="36">
        <f t="shared" si="9"/>
        <v>12000</v>
      </c>
      <c r="M58" s="36"/>
      <c r="N58" s="36"/>
      <c r="O58" s="36">
        <f t="shared" si="10"/>
        <v>12000</v>
      </c>
    </row>
    <row r="59" spans="1:15" x14ac:dyDescent="0.3">
      <c r="A59" s="14" t="s">
        <v>16</v>
      </c>
      <c r="B59" s="29">
        <v>44</v>
      </c>
      <c r="C59" s="29">
        <v>50</v>
      </c>
      <c r="D59" s="29"/>
      <c r="E59" s="35">
        <f>E60+E61+E62+E63+E64+E65</f>
        <v>2158155.9994000001</v>
      </c>
      <c r="F59" s="35">
        <f>F60+F61+F62+F63+F64+F65</f>
        <v>0</v>
      </c>
      <c r="G59" s="35">
        <f t="shared" si="5"/>
        <v>2158155.9994000001</v>
      </c>
      <c r="H59" s="35"/>
      <c r="I59" s="35"/>
      <c r="J59" s="35">
        <f t="shared" si="7"/>
        <v>2158155.9994000001</v>
      </c>
      <c r="K59" s="35"/>
      <c r="L59" s="35">
        <f t="shared" si="9"/>
        <v>2158155.9994000001</v>
      </c>
      <c r="M59" s="35"/>
      <c r="N59" s="35"/>
      <c r="O59" s="35">
        <f t="shared" si="10"/>
        <v>2158155.9994000001</v>
      </c>
    </row>
    <row r="60" spans="1:15" x14ac:dyDescent="0.3">
      <c r="A60" s="30" t="s">
        <v>17</v>
      </c>
      <c r="B60" s="29"/>
      <c r="C60" s="29"/>
      <c r="D60" s="29"/>
      <c r="E60" s="31">
        <v>79928.482921806499</v>
      </c>
      <c r="G60" s="31">
        <f t="shared" si="5"/>
        <v>79928.482921806499</v>
      </c>
      <c r="H60" s="31"/>
      <c r="I60" s="31"/>
      <c r="J60" s="31">
        <f t="shared" si="7"/>
        <v>79928.482921806499</v>
      </c>
      <c r="K60" s="31"/>
      <c r="L60" s="31">
        <f t="shared" si="9"/>
        <v>79928.482921806499</v>
      </c>
      <c r="M60" s="31"/>
      <c r="N60" s="31"/>
      <c r="O60" s="31">
        <f t="shared" si="10"/>
        <v>79928.482921806499</v>
      </c>
    </row>
    <row r="61" spans="1:15" x14ac:dyDescent="0.3">
      <c r="A61" s="32" t="s">
        <v>12</v>
      </c>
      <c r="B61" s="29"/>
      <c r="C61" s="29"/>
      <c r="D61" s="29"/>
      <c r="E61" s="31">
        <v>330358.2382787157</v>
      </c>
      <c r="G61" s="31">
        <f t="shared" si="5"/>
        <v>330358.2382787157</v>
      </c>
      <c r="H61" s="31"/>
      <c r="I61" s="31"/>
      <c r="J61" s="31">
        <f t="shared" si="7"/>
        <v>330358.2382787157</v>
      </c>
      <c r="K61" s="31"/>
      <c r="L61" s="31">
        <f t="shared" si="9"/>
        <v>330358.2382787157</v>
      </c>
      <c r="M61" s="31"/>
      <c r="N61" s="31"/>
      <c r="O61" s="31">
        <f t="shared" si="10"/>
        <v>330358.2382787157</v>
      </c>
    </row>
    <row r="62" spans="1:15" x14ac:dyDescent="0.3">
      <c r="A62" s="32" t="s">
        <v>29</v>
      </c>
      <c r="B62" s="29"/>
      <c r="C62" s="29"/>
      <c r="D62" s="29"/>
      <c r="E62" s="31">
        <v>181618.45537332568</v>
      </c>
      <c r="G62" s="31">
        <f t="shared" si="5"/>
        <v>181618.45537332568</v>
      </c>
      <c r="H62" s="31"/>
      <c r="I62" s="31"/>
      <c r="J62" s="31">
        <f t="shared" si="7"/>
        <v>181618.45537332568</v>
      </c>
      <c r="K62" s="31"/>
      <c r="L62" s="31">
        <f t="shared" si="9"/>
        <v>181618.45537332568</v>
      </c>
      <c r="M62" s="31"/>
      <c r="N62" s="31"/>
      <c r="O62" s="31">
        <f t="shared" si="10"/>
        <v>181618.45537332568</v>
      </c>
    </row>
    <row r="63" spans="1:15" x14ac:dyDescent="0.3">
      <c r="A63" s="32" t="s">
        <v>30</v>
      </c>
      <c r="B63" s="29"/>
      <c r="C63" s="29"/>
      <c r="D63" s="29"/>
      <c r="E63" s="24">
        <v>151945.95044651226</v>
      </c>
      <c r="G63" s="24">
        <f t="shared" si="5"/>
        <v>151945.95044651226</v>
      </c>
      <c r="H63" s="24"/>
      <c r="I63" s="24"/>
      <c r="J63" s="24">
        <f t="shared" si="7"/>
        <v>151945.95044651226</v>
      </c>
      <c r="K63" s="24"/>
      <c r="L63" s="24">
        <f t="shared" si="9"/>
        <v>151945.95044651226</v>
      </c>
      <c r="M63" s="24"/>
      <c r="N63" s="24"/>
      <c r="O63" s="24">
        <f t="shared" si="10"/>
        <v>151945.95044651226</v>
      </c>
    </row>
    <row r="64" spans="1:15" x14ac:dyDescent="0.3">
      <c r="A64" s="32" t="s">
        <v>14</v>
      </c>
      <c r="B64" s="29"/>
      <c r="C64" s="29"/>
      <c r="D64" s="29"/>
      <c r="E64" s="24">
        <v>1356422.568888708</v>
      </c>
      <c r="G64" s="24">
        <f t="shared" si="5"/>
        <v>1356422.568888708</v>
      </c>
      <c r="H64" s="24"/>
      <c r="I64" s="24"/>
      <c r="J64" s="24">
        <f t="shared" si="7"/>
        <v>1356422.568888708</v>
      </c>
      <c r="K64" s="24"/>
      <c r="L64" s="24">
        <f t="shared" si="9"/>
        <v>1356422.568888708</v>
      </c>
      <c r="M64" s="24"/>
      <c r="N64" s="24"/>
      <c r="O64" s="24">
        <f t="shared" si="10"/>
        <v>1356422.568888708</v>
      </c>
    </row>
    <row r="65" spans="1:15" x14ac:dyDescent="0.3">
      <c r="A65" s="32" t="s">
        <v>13</v>
      </c>
      <c r="B65" s="29"/>
      <c r="C65" s="29"/>
      <c r="D65" s="29"/>
      <c r="E65" s="24">
        <v>57882.303490932303</v>
      </c>
      <c r="G65" s="24">
        <f t="shared" si="5"/>
        <v>57882.303490932303</v>
      </c>
      <c r="H65" s="24"/>
      <c r="I65" s="24"/>
      <c r="J65" s="24">
        <f t="shared" si="7"/>
        <v>57882.303490932303</v>
      </c>
      <c r="K65" s="24"/>
      <c r="L65" s="24">
        <f t="shared" si="9"/>
        <v>57882.303490932303</v>
      </c>
      <c r="M65" s="24"/>
      <c r="N65" s="24"/>
      <c r="O65" s="24">
        <f t="shared" si="10"/>
        <v>57882.303490932303</v>
      </c>
    </row>
    <row r="66" spans="1:15" x14ac:dyDescent="0.3">
      <c r="A66" s="16"/>
      <c r="B66" s="29"/>
      <c r="C66" s="29"/>
      <c r="D66" s="29"/>
      <c r="E66" s="24"/>
      <c r="G66" s="24"/>
      <c r="H66" s="24"/>
      <c r="I66" s="24"/>
      <c r="J66" s="24">
        <f t="shared" si="7"/>
        <v>0</v>
      </c>
      <c r="K66" s="24"/>
      <c r="L66" s="24">
        <f t="shared" si="9"/>
        <v>0</v>
      </c>
      <c r="M66" s="24"/>
      <c r="N66" s="24"/>
      <c r="O66" s="24">
        <f t="shared" si="10"/>
        <v>0</v>
      </c>
    </row>
    <row r="67" spans="1:15" x14ac:dyDescent="0.3">
      <c r="A67" s="19" t="s">
        <v>20</v>
      </c>
      <c r="B67" s="29">
        <v>60</v>
      </c>
      <c r="C67" s="29">
        <v>61</v>
      </c>
      <c r="D67" s="29"/>
      <c r="E67" s="34">
        <f>E68+E69+E70+E71+E72+E73</f>
        <v>3799999.9867970282</v>
      </c>
      <c r="F67" s="34">
        <f>F68+F69+F70+F71+F72+F73</f>
        <v>0</v>
      </c>
      <c r="G67" s="34">
        <f t="shared" si="5"/>
        <v>3799999.9867970282</v>
      </c>
      <c r="H67" s="34">
        <f>H68+H69+H70+H71+H72+H73</f>
        <v>0</v>
      </c>
      <c r="I67" s="34">
        <f>I68+I69+I70+I71+I72+I73</f>
        <v>0</v>
      </c>
      <c r="J67" s="34">
        <f t="shared" si="7"/>
        <v>3799999.9867970282</v>
      </c>
      <c r="K67" s="34">
        <f>K68+K69+K70+K71+K72+K73</f>
        <v>0</v>
      </c>
      <c r="L67" s="34">
        <f t="shared" si="9"/>
        <v>3799999.9867970282</v>
      </c>
      <c r="M67" s="34">
        <f>M68+M69+M70+M71+M72+M73</f>
        <v>0</v>
      </c>
      <c r="N67" s="34">
        <f>N68+N69+N70+N71+N72+N73</f>
        <v>0</v>
      </c>
      <c r="O67" s="34">
        <f t="shared" si="10"/>
        <v>3799999.9867970282</v>
      </c>
    </row>
    <row r="68" spans="1:15" x14ac:dyDescent="0.3">
      <c r="A68" s="18" t="s">
        <v>17</v>
      </c>
      <c r="B68" s="29"/>
      <c r="C68" s="29"/>
      <c r="D68" s="29"/>
      <c r="E68" s="5">
        <v>95546.369514713995</v>
      </c>
      <c r="G68" s="5">
        <f t="shared" si="5"/>
        <v>95546.369514713995</v>
      </c>
      <c r="H68" s="5"/>
      <c r="I68" s="5"/>
      <c r="J68" s="5">
        <f t="shared" si="7"/>
        <v>95546.369514713995</v>
      </c>
      <c r="K68" s="5"/>
      <c r="L68" s="5">
        <f t="shared" si="9"/>
        <v>95546.369514713995</v>
      </c>
      <c r="M68" s="5"/>
      <c r="N68" s="5"/>
      <c r="O68" s="5">
        <f t="shared" si="10"/>
        <v>95546.369514713995</v>
      </c>
    </row>
    <row r="69" spans="1:15" x14ac:dyDescent="0.3">
      <c r="A69" s="16" t="s">
        <v>12</v>
      </c>
      <c r="B69" s="29"/>
      <c r="C69" s="29"/>
      <c r="D69" s="29"/>
      <c r="E69" s="5">
        <v>442917.40735023108</v>
      </c>
      <c r="G69" s="5">
        <f t="shared" si="5"/>
        <v>442917.40735023108</v>
      </c>
      <c r="H69" s="5"/>
      <c r="I69" s="5"/>
      <c r="J69" s="5">
        <f t="shared" si="7"/>
        <v>442917.40735023108</v>
      </c>
      <c r="K69" s="5"/>
      <c r="L69" s="5">
        <f t="shared" si="9"/>
        <v>442917.40735023108</v>
      </c>
      <c r="M69" s="5"/>
      <c r="N69" s="5"/>
      <c r="O69" s="5">
        <f t="shared" si="10"/>
        <v>442917.40735023108</v>
      </c>
    </row>
    <row r="70" spans="1:15" x14ac:dyDescent="0.3">
      <c r="A70" s="16" t="s">
        <v>29</v>
      </c>
      <c r="B70" s="29"/>
      <c r="C70" s="29"/>
      <c r="D70" s="29"/>
      <c r="E70" s="5">
        <v>250163.59555778082</v>
      </c>
      <c r="G70" s="5">
        <f t="shared" si="5"/>
        <v>250163.59555778082</v>
      </c>
      <c r="H70" s="5"/>
      <c r="I70" s="5"/>
      <c r="J70" s="5">
        <f t="shared" si="7"/>
        <v>250163.59555778082</v>
      </c>
      <c r="K70" s="5"/>
      <c r="L70" s="5">
        <f t="shared" si="9"/>
        <v>250163.59555778082</v>
      </c>
      <c r="M70" s="5"/>
      <c r="N70" s="5"/>
      <c r="O70" s="5">
        <f t="shared" si="10"/>
        <v>250163.59555778082</v>
      </c>
    </row>
    <row r="71" spans="1:15" x14ac:dyDescent="0.3">
      <c r="A71" s="16" t="s">
        <v>30</v>
      </c>
      <c r="B71" s="29"/>
      <c r="C71" s="29"/>
      <c r="D71" s="29"/>
      <c r="E71" s="36">
        <v>362005.72987174016</v>
      </c>
      <c r="G71" s="36">
        <f t="shared" si="5"/>
        <v>362005.72987174016</v>
      </c>
      <c r="H71" s="36"/>
      <c r="I71" s="36"/>
      <c r="J71" s="36">
        <f t="shared" ref="J71:J79" si="47">G71+H71+I71</f>
        <v>362005.72987174016</v>
      </c>
      <c r="K71" s="36"/>
      <c r="L71" s="36">
        <f t="shared" ref="L71:L79" si="48">J71+K71</f>
        <v>362005.72987174016</v>
      </c>
      <c r="M71" s="36"/>
      <c r="N71" s="36"/>
      <c r="O71" s="36">
        <f t="shared" ref="O71:O79" si="49">L71+M71+N71</f>
        <v>362005.72987174016</v>
      </c>
    </row>
    <row r="72" spans="1:15" x14ac:dyDescent="0.3">
      <c r="A72" s="16" t="s">
        <v>14</v>
      </c>
      <c r="B72" s="29"/>
      <c r="C72" s="29"/>
      <c r="D72" s="29"/>
      <c r="E72" s="36">
        <v>2559395.0863349391</v>
      </c>
      <c r="G72" s="36">
        <f t="shared" si="5"/>
        <v>2559395.0863349391</v>
      </c>
      <c r="H72" s="36"/>
      <c r="I72" s="36"/>
      <c r="J72" s="36">
        <f t="shared" si="47"/>
        <v>2559395.0863349391</v>
      </c>
      <c r="K72" s="36"/>
      <c r="L72" s="36">
        <f t="shared" si="48"/>
        <v>2559395.0863349391</v>
      </c>
      <c r="M72" s="36"/>
      <c r="N72" s="36"/>
      <c r="O72" s="36">
        <f t="shared" si="49"/>
        <v>2559395.0863349391</v>
      </c>
    </row>
    <row r="73" spans="1:15" x14ac:dyDescent="0.3">
      <c r="A73" s="16" t="s">
        <v>13</v>
      </c>
      <c r="B73" s="29"/>
      <c r="C73" s="29"/>
      <c r="D73" s="29"/>
      <c r="E73" s="36">
        <v>89971.798167622896</v>
      </c>
      <c r="G73" s="36">
        <f t="shared" si="5"/>
        <v>89971.798167622896</v>
      </c>
      <c r="H73" s="36"/>
      <c r="I73" s="36"/>
      <c r="J73" s="36">
        <f t="shared" si="47"/>
        <v>89971.798167622896</v>
      </c>
      <c r="K73" s="36"/>
      <c r="L73" s="36">
        <f t="shared" si="48"/>
        <v>89971.798167622896</v>
      </c>
      <c r="M73" s="36"/>
      <c r="N73" s="36"/>
      <c r="O73" s="36">
        <f t="shared" si="49"/>
        <v>89971.798167622896</v>
      </c>
    </row>
    <row r="74" spans="1:15" x14ac:dyDescent="0.3">
      <c r="A74" s="37"/>
      <c r="B74" s="49"/>
      <c r="C74" s="50"/>
      <c r="D74" s="50"/>
      <c r="E74" s="38"/>
      <c r="G74" s="51"/>
      <c r="H74" s="51"/>
      <c r="I74" s="51"/>
      <c r="J74" s="51">
        <f t="shared" si="47"/>
        <v>0</v>
      </c>
      <c r="K74" s="51"/>
      <c r="L74" s="51">
        <f t="shared" si="48"/>
        <v>0</v>
      </c>
      <c r="M74" s="51"/>
      <c r="N74" s="51"/>
      <c r="O74" s="51">
        <f t="shared" si="49"/>
        <v>0</v>
      </c>
    </row>
    <row r="75" spans="1:15" x14ac:dyDescent="0.3">
      <c r="A75" s="13" t="s">
        <v>9</v>
      </c>
      <c r="B75" s="49"/>
      <c r="C75" s="41"/>
      <c r="D75" s="41"/>
      <c r="E75" s="17">
        <f>E76+E77+E78+E79</f>
        <v>497424.43517766666</v>
      </c>
      <c r="F75" s="17">
        <f>F76+F77+F78+F79</f>
        <v>0</v>
      </c>
      <c r="G75" s="17">
        <f t="shared" si="5"/>
        <v>497424.43517766666</v>
      </c>
      <c r="H75" s="17">
        <f t="shared" ref="H75:I75" si="50">H76+H77+H78+H79</f>
        <v>0</v>
      </c>
      <c r="I75" s="17">
        <f t="shared" si="50"/>
        <v>0</v>
      </c>
      <c r="J75" s="17">
        <f t="shared" si="47"/>
        <v>497424.43517766666</v>
      </c>
      <c r="K75" s="17">
        <f t="shared" ref="K75:M75" si="51">K76+K77+K78+K79</f>
        <v>0</v>
      </c>
      <c r="L75" s="17">
        <f t="shared" si="48"/>
        <v>497424.43517766666</v>
      </c>
      <c r="M75" s="17">
        <f t="shared" si="51"/>
        <v>0</v>
      </c>
      <c r="N75" s="17">
        <f t="shared" ref="N75" si="52">N76+N77+N78+N79</f>
        <v>0</v>
      </c>
      <c r="O75" s="17">
        <f t="shared" si="49"/>
        <v>497424.43517766666</v>
      </c>
    </row>
    <row r="76" spans="1:15" x14ac:dyDescent="0.3">
      <c r="A76" s="39" t="s">
        <v>9</v>
      </c>
      <c r="B76" s="29">
        <v>10</v>
      </c>
      <c r="C76" s="29">
        <v>601</v>
      </c>
      <c r="D76" s="41"/>
      <c r="E76" s="23">
        <v>103999.66854099998</v>
      </c>
      <c r="G76" s="23">
        <f t="shared" si="5"/>
        <v>103999.66854099998</v>
      </c>
      <c r="H76" s="23"/>
      <c r="I76" s="23"/>
      <c r="J76" s="23">
        <f t="shared" si="47"/>
        <v>103999.66854099998</v>
      </c>
      <c r="K76" s="23"/>
      <c r="L76" s="23">
        <f t="shared" si="48"/>
        <v>103999.66854099998</v>
      </c>
      <c r="M76" s="23"/>
      <c r="N76" s="23"/>
      <c r="O76" s="23">
        <f t="shared" si="49"/>
        <v>103999.66854099998</v>
      </c>
    </row>
    <row r="77" spans="1:15" x14ac:dyDescent="0.3">
      <c r="A77" s="39" t="s">
        <v>35</v>
      </c>
      <c r="B77" s="29">
        <v>44</v>
      </c>
      <c r="C77" s="29">
        <v>601</v>
      </c>
      <c r="D77" s="40"/>
      <c r="E77" s="23">
        <v>129843.99999</v>
      </c>
      <c r="G77" s="23">
        <f t="shared" si="5"/>
        <v>129843.99999</v>
      </c>
      <c r="H77" s="23"/>
      <c r="I77" s="23"/>
      <c r="J77" s="23">
        <f t="shared" si="47"/>
        <v>129843.99999</v>
      </c>
      <c r="K77" s="23"/>
      <c r="L77" s="23">
        <f t="shared" si="48"/>
        <v>129843.99999</v>
      </c>
      <c r="M77" s="23"/>
      <c r="N77" s="23"/>
      <c r="O77" s="23">
        <f t="shared" si="49"/>
        <v>129843.99999</v>
      </c>
    </row>
    <row r="78" spans="1:15" x14ac:dyDescent="0.3">
      <c r="A78" s="39" t="s">
        <v>36</v>
      </c>
      <c r="B78" s="29">
        <v>10</v>
      </c>
      <c r="C78" s="29">
        <v>601</v>
      </c>
      <c r="D78" s="29" t="s">
        <v>3</v>
      </c>
      <c r="E78" s="23">
        <v>237580.76664666669</v>
      </c>
      <c r="G78" s="23">
        <f t="shared" ref="G78:G79" si="53">E78+F78</f>
        <v>237580.76664666669</v>
      </c>
      <c r="H78" s="23"/>
      <c r="I78" s="23"/>
      <c r="J78" s="23">
        <f t="shared" si="47"/>
        <v>237580.76664666669</v>
      </c>
      <c r="K78" s="23"/>
      <c r="L78" s="23">
        <f t="shared" si="48"/>
        <v>237580.76664666669</v>
      </c>
      <c r="M78" s="23"/>
      <c r="N78" s="23"/>
      <c r="O78" s="23">
        <f t="shared" si="49"/>
        <v>237580.76664666669</v>
      </c>
    </row>
    <row r="79" spans="1:15" x14ac:dyDescent="0.3">
      <c r="A79" s="39" t="s">
        <v>21</v>
      </c>
      <c r="B79" s="29">
        <v>10</v>
      </c>
      <c r="C79" s="29">
        <v>601002</v>
      </c>
      <c r="D79" s="41"/>
      <c r="E79" s="31">
        <v>26000</v>
      </c>
      <c r="G79" s="31">
        <f t="shared" si="53"/>
        <v>26000</v>
      </c>
      <c r="H79" s="31"/>
      <c r="I79" s="31"/>
      <c r="J79" s="31">
        <f t="shared" si="47"/>
        <v>26000</v>
      </c>
      <c r="K79" s="31"/>
      <c r="L79" s="31">
        <f t="shared" si="48"/>
        <v>26000</v>
      </c>
      <c r="M79" s="31"/>
      <c r="N79" s="31"/>
      <c r="O79" s="31">
        <f t="shared" si="49"/>
        <v>26000</v>
      </c>
    </row>
    <row r="80" spans="1:15" x14ac:dyDescent="0.3">
      <c r="A80" s="21"/>
      <c r="D80" s="2"/>
      <c r="E80" s="5"/>
      <c r="G80" s="5"/>
      <c r="H80" s="5"/>
      <c r="I80" s="5"/>
      <c r="J80" s="5"/>
      <c r="K80" s="5"/>
      <c r="M80" s="5"/>
      <c r="N80" s="5"/>
    </row>
    <row r="81" spans="1:14" x14ac:dyDescent="0.3">
      <c r="A81" s="37"/>
      <c r="D81" s="2"/>
    </row>
    <row r="83" spans="1:14" x14ac:dyDescent="0.3">
      <c r="A83" s="4"/>
      <c r="E83" s="4"/>
      <c r="G83" s="4"/>
      <c r="H83" s="4"/>
      <c r="I83" s="4"/>
      <c r="J83" s="4"/>
      <c r="K83" s="4"/>
      <c r="M83" s="4"/>
      <c r="N83" s="4"/>
    </row>
    <row r="87" spans="1:14" x14ac:dyDescent="0.3">
      <c r="A87" s="4"/>
      <c r="E87" s="4"/>
      <c r="G87" s="4"/>
      <c r="H87" s="4"/>
      <c r="I87" s="4"/>
      <c r="J87" s="4"/>
      <c r="K87" s="4"/>
      <c r="M87" s="4"/>
      <c r="N87" s="4"/>
    </row>
    <row r="92" spans="1:14" x14ac:dyDescent="0.3">
      <c r="A92" s="4"/>
      <c r="E92" s="4"/>
      <c r="G92" s="4"/>
      <c r="H92" s="4"/>
      <c r="I92" s="4"/>
      <c r="J92" s="4"/>
      <c r="K92" s="4"/>
      <c r="M92" s="4"/>
      <c r="N92" s="4"/>
    </row>
    <row r="100" spans="1:14" x14ac:dyDescent="0.3">
      <c r="A100" s="4"/>
      <c r="E100" s="4"/>
      <c r="G100" s="4"/>
      <c r="H100" s="4"/>
      <c r="I100" s="4"/>
      <c r="J100" s="4"/>
      <c r="K100" s="4"/>
      <c r="M100" s="4"/>
      <c r="N100" s="4"/>
    </row>
    <row r="103" spans="1:14" x14ac:dyDescent="0.3">
      <c r="A103" s="4"/>
      <c r="E103" s="4"/>
      <c r="G103" s="4"/>
      <c r="H103" s="4"/>
      <c r="I103" s="4"/>
      <c r="J103" s="4"/>
      <c r="K103" s="4"/>
      <c r="M103" s="4"/>
      <c r="N103" s="4"/>
    </row>
    <row r="106" spans="1:14" x14ac:dyDescent="0.3">
      <c r="A106" s="4"/>
      <c r="E106" s="4"/>
      <c r="G106" s="4"/>
      <c r="H106" s="4"/>
      <c r="I106" s="4"/>
      <c r="J106" s="4"/>
      <c r="K106" s="4"/>
      <c r="M106" s="4"/>
      <c r="N106" s="4"/>
    </row>
    <row r="110" spans="1:14" x14ac:dyDescent="0.3">
      <c r="A110" s="4"/>
      <c r="E110" s="4"/>
      <c r="G110" s="4"/>
      <c r="H110" s="4"/>
      <c r="I110" s="4"/>
      <c r="J110" s="4"/>
      <c r="K110" s="4"/>
      <c r="M110" s="4"/>
      <c r="N110" s="4"/>
    </row>
    <row r="114" spans="1:14" x14ac:dyDescent="0.3">
      <c r="A114" s="4"/>
      <c r="E114" s="4"/>
      <c r="G114" s="4"/>
      <c r="H114" s="4"/>
      <c r="I114" s="4"/>
      <c r="J114" s="4"/>
      <c r="K114" s="4"/>
      <c r="M114" s="4"/>
      <c r="N114" s="4"/>
    </row>
    <row r="119" spans="1:14" x14ac:dyDescent="0.3">
      <c r="A119" s="4"/>
      <c r="E119" s="4"/>
      <c r="G119" s="4"/>
      <c r="H119" s="4"/>
      <c r="I119" s="4"/>
      <c r="J119" s="4"/>
      <c r="K119" s="4"/>
      <c r="M119" s="4"/>
      <c r="N119" s="4"/>
    </row>
    <row r="120" spans="1:14" x14ac:dyDescent="0.3">
      <c r="B120" s="1"/>
      <c r="C120" s="1"/>
    </row>
    <row r="121" spans="1:14" x14ac:dyDescent="0.3">
      <c r="B121" s="1"/>
      <c r="C121" s="1"/>
    </row>
    <row r="122" spans="1:14" x14ac:dyDescent="0.3">
      <c r="B122" s="1"/>
      <c r="C122" s="1"/>
    </row>
    <row r="123" spans="1:14" x14ac:dyDescent="0.3">
      <c r="B123" s="1"/>
      <c r="C123" s="1"/>
    </row>
    <row r="124" spans="1:14" x14ac:dyDescent="0.3">
      <c r="B124" s="1"/>
      <c r="C124" s="1"/>
    </row>
    <row r="125" spans="1:14" x14ac:dyDescent="0.3">
      <c r="B125" s="1"/>
      <c r="C125" s="1"/>
    </row>
    <row r="126" spans="1:14" x14ac:dyDescent="0.3">
      <c r="B126" s="1"/>
      <c r="C126" s="1"/>
    </row>
    <row r="127" spans="1:14" x14ac:dyDescent="0.3">
      <c r="A127" s="4"/>
      <c r="B127" s="4"/>
      <c r="C127" s="4"/>
      <c r="D127" s="4"/>
      <c r="E127" s="4"/>
      <c r="G127" s="4"/>
      <c r="H127" s="4"/>
      <c r="I127" s="4"/>
      <c r="J127" s="4"/>
      <c r="K127" s="4"/>
      <c r="M127" s="4"/>
      <c r="N127" s="4"/>
    </row>
    <row r="128" spans="1:14" x14ac:dyDescent="0.3">
      <c r="B128" s="1"/>
      <c r="C128" s="1"/>
    </row>
    <row r="129" spans="1:14" x14ac:dyDescent="0.3">
      <c r="B129" s="1"/>
      <c r="C129" s="1"/>
    </row>
    <row r="130" spans="1:14" x14ac:dyDescent="0.3">
      <c r="A130" s="4"/>
      <c r="B130" s="4"/>
      <c r="C130" s="4"/>
      <c r="D130" s="4"/>
      <c r="E130" s="4"/>
      <c r="G130" s="4"/>
      <c r="H130" s="4"/>
      <c r="I130" s="4"/>
      <c r="J130" s="4"/>
      <c r="K130" s="4"/>
      <c r="M130" s="4"/>
      <c r="N130" s="4"/>
    </row>
    <row r="131" spans="1:14" x14ac:dyDescent="0.3">
      <c r="B131" s="1"/>
      <c r="C131" s="1"/>
    </row>
    <row r="132" spans="1:14" x14ac:dyDescent="0.3">
      <c r="B132" s="1"/>
      <c r="C132" s="1"/>
    </row>
    <row r="133" spans="1:14" x14ac:dyDescent="0.3">
      <c r="A133" s="4"/>
      <c r="B133" s="4"/>
      <c r="C133" s="4"/>
      <c r="D133" s="4"/>
      <c r="E133" s="4"/>
      <c r="G133" s="4"/>
      <c r="H133" s="4"/>
      <c r="I133" s="4"/>
      <c r="J133" s="4"/>
      <c r="K133" s="4"/>
      <c r="M133" s="4"/>
      <c r="N133" s="4"/>
    </row>
    <row r="134" spans="1:14" x14ac:dyDescent="0.3">
      <c r="B134" s="1"/>
      <c r="C134" s="1"/>
    </row>
    <row r="135" spans="1:14" x14ac:dyDescent="0.3">
      <c r="B135" s="1"/>
      <c r="C135" s="1"/>
    </row>
    <row r="136" spans="1:14" x14ac:dyDescent="0.3">
      <c r="B136" s="1"/>
      <c r="C136" s="1"/>
    </row>
    <row r="137" spans="1:14" x14ac:dyDescent="0.3">
      <c r="B137" s="1"/>
      <c r="C137" s="1"/>
    </row>
    <row r="138" spans="1:14" x14ac:dyDescent="0.3">
      <c r="B138" s="1"/>
      <c r="C138" s="1"/>
    </row>
    <row r="139" spans="1:14" x14ac:dyDescent="0.3">
      <c r="B139" s="1"/>
      <c r="C139" s="1"/>
    </row>
    <row r="140" spans="1:14" x14ac:dyDescent="0.3">
      <c r="B140" s="1"/>
      <c r="C140" s="1"/>
    </row>
    <row r="141" spans="1:14" x14ac:dyDescent="0.3">
      <c r="A141" s="4"/>
      <c r="B141" s="4"/>
      <c r="C141" s="4"/>
      <c r="D141" s="4"/>
      <c r="E141" s="4"/>
      <c r="G141" s="4"/>
      <c r="H141" s="4"/>
      <c r="I141" s="4"/>
      <c r="J141" s="4"/>
      <c r="K141" s="4"/>
      <c r="M141" s="4"/>
      <c r="N141" s="4"/>
    </row>
    <row r="142" spans="1:14" x14ac:dyDescent="0.3">
      <c r="B142" s="1"/>
      <c r="C142" s="1"/>
    </row>
    <row r="143" spans="1:14" x14ac:dyDescent="0.3">
      <c r="B143" s="1"/>
      <c r="C143" s="1"/>
    </row>
    <row r="144" spans="1:14" x14ac:dyDescent="0.3">
      <c r="B144" s="1"/>
      <c r="C144" s="1"/>
    </row>
    <row r="145" spans="1:14" x14ac:dyDescent="0.3">
      <c r="B145" s="1"/>
      <c r="C145" s="1"/>
    </row>
    <row r="146" spans="1:14" x14ac:dyDescent="0.3">
      <c r="A146" s="4"/>
      <c r="B146" s="4"/>
      <c r="C146" s="4"/>
      <c r="D146" s="4"/>
      <c r="E146" s="4"/>
      <c r="G146" s="4"/>
      <c r="H146" s="4"/>
      <c r="I146" s="4"/>
      <c r="J146" s="4"/>
      <c r="K146" s="4"/>
      <c r="M146" s="4"/>
      <c r="N146" s="4"/>
    </row>
    <row r="147" spans="1:14" x14ac:dyDescent="0.3">
      <c r="B147" s="1"/>
      <c r="C147" s="1"/>
    </row>
    <row r="148" spans="1:14" x14ac:dyDescent="0.3">
      <c r="B148" s="1"/>
      <c r="C148" s="1"/>
    </row>
  </sheetData>
  <pageMargins left="0.25" right="0.25" top="0.75" bottom="0.75" header="0.3" footer="0.3"/>
  <pageSetup paperSize="9" fitToHeight="0" orientation="landscape" r:id="rId1"/>
  <ignoredErrors>
    <ignoredError sqref="E12:F12 G19:G20 G23:G39 G46 G56:G57 G67 G75 G14:G16 H12:I12 G6:G7 J6:J20 J30 J38:J79 J23 K12 L6:L23 L30 M12:N12 L38:L7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4. RIK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Rentik</dc:creator>
  <cp:lastModifiedBy>Helena Rentik</cp:lastModifiedBy>
  <cp:lastPrinted>2023-12-18T13:48:08Z</cp:lastPrinted>
  <dcterms:created xsi:type="dcterms:W3CDTF">2023-11-27T15:39:25Z</dcterms:created>
  <dcterms:modified xsi:type="dcterms:W3CDTF">2024-12-11T07:30:46Z</dcterms:modified>
</cp:coreProperties>
</file>